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Bilans" sheetId="1" r:id="rId1"/>
    <sheet name="Rachunek" sheetId="2" r:id="rId2"/>
    <sheet name="inf bractwa" sheetId="3" r:id="rId3"/>
  </sheets>
  <definedNames/>
  <calcPr fullCalcOnLoad="1"/>
</workbook>
</file>

<file path=xl/sharedStrings.xml><?xml version="1.0" encoding="utf-8"?>
<sst xmlns="http://schemas.openxmlformats.org/spreadsheetml/2006/main" count="323" uniqueCount="266">
  <si>
    <t>BILANS</t>
  </si>
  <si>
    <t>(nazwa jednostki)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</si>
  <si>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</si>
  <si>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</si>
  <si>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</si>
  <si>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</si>
  <si>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</si>
  <si>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</si>
  <si>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</si>
  <si>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</si>
  <si>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I</t>
  </si>
  <si>
    <t>Fundusz statutowy</t>
  </si>
  <si>
    <t>Wartości niematerialne i prawne</t>
  </si>
  <si>
    <t>II</t>
  </si>
  <si>
    <t>III</t>
  </si>
  <si>
    <t>B</t>
  </si>
  <si>
    <t>IV</t>
  </si>
  <si>
    <t>Suma bilansowa</t>
  </si>
  <si>
    <t xml:space="preserve">REGON: </t>
  </si>
  <si>
    <t>a) Środki trwałe</t>
  </si>
  <si>
    <t>Wyszczególnienie według pozycji bilansowych</t>
  </si>
  <si>
    <t>Wartość początkowa na początek roku obrotowego</t>
  </si>
  <si>
    <t>Stan na koniec roku obrotowego</t>
  </si>
  <si>
    <t>1 grunty</t>
  </si>
  <si>
    <t>2. budynki i budowle</t>
  </si>
  <si>
    <t>4. środki transportu</t>
  </si>
  <si>
    <t>b) Umorzenie środków trwałych</t>
  </si>
  <si>
    <t>Dotychczasowe  umorzenie na początek roku obrotowego</t>
  </si>
  <si>
    <t>Zwiększenia umorzeń środków trwałych</t>
  </si>
  <si>
    <t>c) Wartości niematerialne i prawne</t>
  </si>
  <si>
    <t>Wyszczególnienie zobowiązań</t>
  </si>
  <si>
    <t>do 1 roku</t>
  </si>
  <si>
    <t>Zobowiązania długoterminowe (razem)</t>
  </si>
  <si>
    <t>1. z tytułu dostaw i usług</t>
  </si>
  <si>
    <t>3. z tytułu wynagrodzeń</t>
  </si>
  <si>
    <t>4. inne</t>
  </si>
  <si>
    <t>Razem zobowiązania</t>
  </si>
  <si>
    <t>Wyszczególnienie</t>
  </si>
  <si>
    <t>PLN</t>
  </si>
  <si>
    <t>Zmniejszenia wartości początkowej</t>
  </si>
  <si>
    <t>Zmniejszenia umorzeń środków trwałych</t>
  </si>
  <si>
    <t>Zmniejszenia wartości niematerialnych i prawnych</t>
  </si>
  <si>
    <t xml:space="preserve">Zmniejszenia umorzeń </t>
  </si>
  <si>
    <t>d) Umorzenie wartości niematerialnych i prawnych</t>
  </si>
  <si>
    <t>(Nazwa jednostki)</t>
  </si>
  <si>
    <t>(Numer statystyczny)</t>
  </si>
  <si>
    <t>Pozycja</t>
  </si>
  <si>
    <t>A.</t>
  </si>
  <si>
    <t>Przychody z działalności statutowej</t>
  </si>
  <si>
    <t>I.</t>
  </si>
  <si>
    <t>Składki brutto określone statutem</t>
  </si>
  <si>
    <t>II.</t>
  </si>
  <si>
    <t>B.</t>
  </si>
  <si>
    <t>C.</t>
  </si>
  <si>
    <t>D.</t>
  </si>
  <si>
    <t>Zużycie materiałów i energii</t>
  </si>
  <si>
    <t>Usługi obce</t>
  </si>
  <si>
    <t>Amortyzacja</t>
  </si>
  <si>
    <t>Pozostałe</t>
  </si>
  <si>
    <t>E.</t>
  </si>
  <si>
    <t>F.</t>
  </si>
  <si>
    <t>G.</t>
  </si>
  <si>
    <t>Przychody finansowe</t>
  </si>
  <si>
    <t>H.</t>
  </si>
  <si>
    <t>Koszty finansowe</t>
  </si>
  <si>
    <t>J.</t>
  </si>
  <si>
    <t>Zyski i straty nadzwyczajne</t>
  </si>
  <si>
    <t>Zyski nadzwyczajne - wielkość dodatnia</t>
  </si>
  <si>
    <t>Straty nadzwyczajne - wielkość ujemna</t>
  </si>
  <si>
    <t>Wynik finansowy ogółem (I+J)</t>
  </si>
  <si>
    <t>Koszty realizacji zadań statutowych</t>
  </si>
  <si>
    <t>Koszty administracyjne</t>
  </si>
  <si>
    <t>Podatki i opłaty</t>
  </si>
  <si>
    <t>K.</t>
  </si>
  <si>
    <t>Pozostałe przychody (nie wymienione w pozycji A i G)</t>
  </si>
  <si>
    <t xml:space="preserve">IV </t>
  </si>
  <si>
    <t>C</t>
  </si>
  <si>
    <t>1.</t>
  </si>
  <si>
    <t>2.</t>
  </si>
  <si>
    <t>3.</t>
  </si>
  <si>
    <t>3. urządzenia techniczne i maszyny</t>
  </si>
  <si>
    <t>Razem:</t>
  </si>
  <si>
    <t>Wyszczególnienie według                                            pozycji bilansowych
(środków trwałych)</t>
  </si>
  <si>
    <t>5. inne środki trwałe</t>
  </si>
  <si>
    <t>1. budynki i budowle</t>
  </si>
  <si>
    <t>2. urządzenia techniczne i maszyny</t>
  </si>
  <si>
    <t>3. środki transportu</t>
  </si>
  <si>
    <t>4. inne środki trwałe</t>
  </si>
  <si>
    <t>Zaliczki na wartości                                                        niematerialne i prawne</t>
  </si>
  <si>
    <t>Zwiększenia umorzeń:</t>
  </si>
  <si>
    <t>Zwiększenia z tytułu nowych inwestycji i inne</t>
  </si>
  <si>
    <t>Zwiększenia z tytułu inwestycji, aktualizacji i inne</t>
  </si>
  <si>
    <t>Wyszczególnienie według                                            pozycji bilansowych</t>
  </si>
  <si>
    <t>Zobowiązania płatne:</t>
  </si>
  <si>
    <t>powyżej 5 lat</t>
  </si>
  <si>
    <t xml:space="preserve"> powyżej 1 roku                                           do 3 lat</t>
  </si>
  <si>
    <t>powyżej 3 roku                                                    do 5 lat</t>
  </si>
  <si>
    <t>Zobowiązania krótkoterminowe,                                  w tym:</t>
  </si>
  <si>
    <t>Podział należności  według rodzaju o pozostałym od dnia bilansowego, przewidywanym umową okresie spłaty</t>
  </si>
  <si>
    <t>Stan wartości na :</t>
  </si>
  <si>
    <t xml:space="preserve">     z tego z tytułu:</t>
  </si>
  <si>
    <t>Wykaz czynnych i biernych rozliczeń międzyokresowych</t>
  </si>
  <si>
    <t>2. Zwiększenia</t>
  </si>
  <si>
    <t>4.</t>
  </si>
  <si>
    <t>5.</t>
  </si>
  <si>
    <t>6.</t>
  </si>
  <si>
    <t>Informacjach o uzyskanych przychodach</t>
  </si>
  <si>
    <t>Rodzaj przychodu</t>
  </si>
  <si>
    <t>1. Przychody statutowe ogółem, w tym:</t>
  </si>
  <si>
    <t>7.</t>
  </si>
  <si>
    <t>Informacja o kosztach poniesionych przez organizację</t>
  </si>
  <si>
    <t>Rodzaj kosztu</t>
  </si>
  <si>
    <t>8.</t>
  </si>
  <si>
    <t>9.</t>
  </si>
  <si>
    <t>10.</t>
  </si>
  <si>
    <t>11.</t>
  </si>
  <si>
    <t>Informacja o kwotach ulokowanych na rachunkach bankowych</t>
  </si>
  <si>
    <t>Nazwa banku</t>
  </si>
  <si>
    <t>12.</t>
  </si>
  <si>
    <t>13.</t>
  </si>
  <si>
    <t>14.</t>
  </si>
  <si>
    <t>15.</t>
  </si>
  <si>
    <t>1. Czynne rozliczenia międzyokresowe kosztów:</t>
  </si>
  <si>
    <t>1. Stan na początku roku</t>
  </si>
  <si>
    <t>Bilans sporządzony zgodnie z załącznikiem do rozporządzenia Ministra Finansów z 15 listopada 2001 roku w sprawie szczególnych zasad rachunkowości dla niektórych jednostek nie będących spółkami handlowymi, nie prowadzących działalności gospodarczej</t>
  </si>
  <si>
    <t>Miejscowość i data</t>
  </si>
  <si>
    <t>…………………………….</t>
  </si>
  <si>
    <t>Sporządził</t>
  </si>
  <si>
    <t xml:space="preserve">                    .....................................</t>
  </si>
  <si>
    <t xml:space="preserve">                    Zatwierdził</t>
  </si>
  <si>
    <t xml:space="preserve"> Wartości niematerialne i prawne</t>
  </si>
  <si>
    <t xml:space="preserve"> Rzeczowe aktywa trwałe</t>
  </si>
  <si>
    <t xml:space="preserve"> Należności długoterminowe</t>
  </si>
  <si>
    <t xml:space="preserve"> Inwestycje długoterminowe</t>
  </si>
  <si>
    <t xml:space="preserve"> Aktywa trwałe</t>
  </si>
  <si>
    <t xml:space="preserve"> Aktywa obrotowe</t>
  </si>
  <si>
    <t xml:space="preserve"> Zapasy </t>
  </si>
  <si>
    <t xml:space="preserve"> Należności krótkoterminowe</t>
  </si>
  <si>
    <t xml:space="preserve"> Inwestycje krótkoterminowe</t>
  </si>
  <si>
    <t xml:space="preserve"> Środki pieniężne</t>
  </si>
  <si>
    <t xml:space="preserve"> Pozostałe aktywa finansowe</t>
  </si>
  <si>
    <t xml:space="preserve"> Krótkoterminowe rozliczenia międzyokresowe</t>
  </si>
  <si>
    <t xml:space="preserve"> Fundusze własne</t>
  </si>
  <si>
    <t xml:space="preserve"> Fundusz statutowy</t>
  </si>
  <si>
    <t xml:space="preserve"> Wynik finansowy za lata ubiegłe</t>
  </si>
  <si>
    <t xml:space="preserve"> Wynik finansowy netto za rok obrotowy</t>
  </si>
  <si>
    <t xml:space="preserve"> Nadwyżka przychodów nad kosztami                                (wielkość dodatnia)</t>
  </si>
  <si>
    <t xml:space="preserve"> Nadwyżka kosztów nad przychodami                                      (wielkość ujemna)</t>
  </si>
  <si>
    <t xml:space="preserve"> Zobowiązania i rezerwy na zobowiązania</t>
  </si>
  <si>
    <t xml:space="preserve"> Rezerwy na zobowiązania</t>
  </si>
  <si>
    <t xml:space="preserve"> Zobowiązania długoterminowe</t>
  </si>
  <si>
    <t xml:space="preserve"> Zobowiązania krótkoterminowe</t>
  </si>
  <si>
    <t xml:space="preserve"> Kredyty i pożyczki</t>
  </si>
  <si>
    <t xml:space="preserve"> Inne zobowiązania</t>
  </si>
  <si>
    <t xml:space="preserve"> Fundusze specjalne</t>
  </si>
  <si>
    <t xml:space="preserve"> Rozliczenia międzyokresowe</t>
  </si>
  <si>
    <t xml:space="preserve"> Rozliczenia międzyokresowe przychodów</t>
  </si>
  <si>
    <t xml:space="preserve"> Inne rozliczenia międzyokresowe</t>
  </si>
  <si>
    <t>Rachunek wyników</t>
  </si>
  <si>
    <t>Rachunek Wynikówsporządzony zgodnie z załącznikiem do rozporządzenia Ministra Finansów z 15 listopada 2001 roku w sprawie szczególnych zasad rachunkowości dla niektórych jednostek nie będących spółkami handlowymi, nie prowadzących działalności gospodarczej</t>
  </si>
  <si>
    <t>……………….……………..</t>
  </si>
  <si>
    <t xml:space="preserve">     b) darowizny od osób fizycznych</t>
  </si>
  <si>
    <t xml:space="preserve">     c) darowizny od osób prawnych</t>
  </si>
  <si>
    <t xml:space="preserve">     d) 1% podatku</t>
  </si>
  <si>
    <t xml:space="preserve">     a) dotacje, w tym:</t>
  </si>
  <si>
    <t xml:space="preserve">          - dotacje z budżetu państwa</t>
  </si>
  <si>
    <t xml:space="preserve">          - dotacje z budżetu gminy</t>
  </si>
  <si>
    <t xml:space="preserve">          - inne dotacje krajowe</t>
  </si>
  <si>
    <t xml:space="preserve">     e) przychody ze zbiórek publicznych</t>
  </si>
  <si>
    <t xml:space="preserve">     f) inne przychody statutowe, w tym:</t>
  </si>
  <si>
    <t xml:space="preserve">     g) składki członkowskie</t>
  </si>
  <si>
    <t xml:space="preserve">     h) przychody z działalności statutowej odpłatnej pożytku publicznego</t>
  </si>
  <si>
    <t>2. Pozostałe przychody</t>
  </si>
  <si>
    <t>3. Przychody finansowe</t>
  </si>
  <si>
    <t>Razem przychody (1+2+3)</t>
  </si>
  <si>
    <t>Kwota za poprzedni rok obrotowy</t>
  </si>
  <si>
    <t>Kwota za bieżący rok obrotowy</t>
  </si>
  <si>
    <t>Inne przychody określone statutem</t>
  </si>
  <si>
    <t>Przychody z działalności statutowej nieodpłatnej pożytku publicznego</t>
  </si>
  <si>
    <t>Przychody z działalności statutowej odpłatnej pożytku publicznego</t>
  </si>
  <si>
    <t>Pozostałe przychody określone statutem</t>
  </si>
  <si>
    <t>Koszty realizacji zadań statutowych działalności nieodpłatnej pożytku publicznego</t>
  </si>
  <si>
    <t>Koszty realizacji zadań statutowych działalności odpłatnej pożytku publicznego</t>
  </si>
  <si>
    <t>Pozostałe koszty realizacji zadań statutowych</t>
  </si>
  <si>
    <t>Wynagrodzenia oraz ubezpieczenia społeczne i inne świadczenia</t>
  </si>
  <si>
    <t>Pozostałe koszty (nie wymienione w poz. B, D i H)</t>
  </si>
  <si>
    <t>Różnica zwiększająca koszty roku następnego (wielkość ujemna)</t>
  </si>
  <si>
    <t>Różnica zwiększająca przychody roku następnego (wielkość dodatnia)</t>
  </si>
  <si>
    <t>Wynik finansowy na działalności statutowej                                                                               (wielkość dodatnia lub ujemna) (A-B)</t>
  </si>
  <si>
    <t>Wynik finansowy brutto na całokształcie działalności                                                                                                                     (wielkość dodatnia lub ujemna) (C-D+E-F+G-H)</t>
  </si>
  <si>
    <t>Razem koszty (1+2+3+4+5)</t>
  </si>
  <si>
    <t>16.</t>
  </si>
  <si>
    <t>Miejscowość, data</t>
  </si>
  <si>
    <t>…………………………………..</t>
  </si>
  <si>
    <t>Zatwierdził</t>
  </si>
  <si>
    <t>Dane o źródłach zwiększenia i sposobie wykorzystania funduszu statutowego</t>
  </si>
  <si>
    <t>2. z tytułu podatków i ubezp. społ.</t>
  </si>
  <si>
    <t xml:space="preserve">          - dodatnia różnica między przychodami a kosztami w roku ubiegłym przeznaczona na zwiększenie przychodów roku obrotowego</t>
  </si>
  <si>
    <t>Należności płatne:</t>
  </si>
  <si>
    <t>Należności długoterminowe (razem)</t>
  </si>
  <si>
    <t>Razem należności</t>
  </si>
  <si>
    <t>Należności krótkoterminowe,                                  w tym:</t>
  </si>
  <si>
    <t>Wyszczególnienie nalezności</t>
  </si>
  <si>
    <t>KURKOWE BRACTWO STRZELECKIE AL..WOJSKA POLSKIEGO 4 44-240 ŻORY NIP 651-15-66-711</t>
  </si>
  <si>
    <t xml:space="preserve">Zmiany w ciągu roku obrotowego wartości środków trwałych, wartości niematerialnych i prawnych oraz długoterminowych aktywów finansowych </t>
  </si>
  <si>
    <t>Podział zobowiązań według rodzaju o pozostałym od dnia bilansowego, przewidywanym umową okresie spłaty-nie dotyczy</t>
  </si>
  <si>
    <t xml:space="preserve">     2) abonament neostrady</t>
  </si>
  <si>
    <t>1. Kredyt Bank lokata</t>
  </si>
  <si>
    <t>amunicja</t>
  </si>
  <si>
    <t xml:space="preserve">     1) ubezpieczenie budynku</t>
  </si>
  <si>
    <t>1. Koszty realizacji zadań statutowych działalności  pożytku publicznego, w tym:</t>
  </si>
  <si>
    <t>broń</t>
  </si>
  <si>
    <t>pozostałe koszty</t>
  </si>
  <si>
    <t>2. Koszty administracyjne, w tym:</t>
  </si>
  <si>
    <t>telekomunikacyjne</t>
  </si>
  <si>
    <t>bankowe</t>
  </si>
  <si>
    <t>REGON: 276756994</t>
  </si>
  <si>
    <t>……………….</t>
  </si>
  <si>
    <t xml:space="preserve">Informacja o tendencjach zmian w przychodach i kosztach oraz składnikach majątku </t>
  </si>
  <si>
    <t>i źródłach ich finansowania  - nie dotyczy</t>
  </si>
  <si>
    <t>Informacja o rozrachunkach z tytułu podatków i ubezpieczeń społecznych -  nie dotyczy</t>
  </si>
  <si>
    <t>Informacja o nabytych nieruchomościach i pozostałych środkach trwałych -  nie dotyczy</t>
  </si>
  <si>
    <t>Informacja o posiadanych udziałach i akcjach w spółkach prawa handlowego -  nie dotyczy</t>
  </si>
  <si>
    <t>Informacja o posiadanych obligacjach  - nie dotyczy</t>
  </si>
  <si>
    <t>Informacja o udzielonych pożyczkach, gwarancjach i poręczeniach  - nie dotyczy</t>
  </si>
  <si>
    <t>Informacja o łącznej kwocie wynagrodzeń wypłaconych w roku obrotowym  - nie dotyczy</t>
  </si>
  <si>
    <t>Informacja o liczbie zatrudnionych z podziałem według stanowisk  - nie dotyczy</t>
  </si>
  <si>
    <t>3. Zmniejszenia</t>
  </si>
  <si>
    <t>4. Stan na koniec roku (1+2-3)</t>
  </si>
  <si>
    <t>sporządzony na dzień 31.12.2009</t>
  </si>
  <si>
    <t>sporządzony na dzień 31. 12. 2009</t>
  </si>
  <si>
    <t xml:space="preserve">………Żory, dnia </t>
  </si>
  <si>
    <t>Informacja dodatkowa za rok 2009</t>
  </si>
  <si>
    <r>
      <t xml:space="preserve">    </t>
    </r>
    <r>
      <rPr>
        <b/>
        <sz val="12"/>
        <rFont val="Times New Roman"/>
        <family val="1"/>
      </rPr>
      <t xml:space="preserve"> Żory, dnia </t>
    </r>
  </si>
  <si>
    <t>Należność została uregulowana w 2010 roku</t>
  </si>
  <si>
    <t>środki czystości, materiały biurowe</t>
  </si>
  <si>
    <t>nagrody,dyplomy</t>
  </si>
  <si>
    <t>ubiory (hafty)</t>
  </si>
  <si>
    <t>usługi gastronomiczne związane z działalnością odpłatną i nieodpłatną</t>
  </si>
  <si>
    <t>tarcze</t>
  </si>
  <si>
    <t>książki</t>
  </si>
  <si>
    <t>a) materiały w tym:</t>
  </si>
  <si>
    <t>usługi pocztowe</t>
  </si>
  <si>
    <t>składki za uczestnictwo w zawodach</t>
  </si>
  <si>
    <t>ubezpieczenie pracowników, nieruchomości</t>
  </si>
  <si>
    <t>podróże służbowe</t>
  </si>
  <si>
    <t>pozostałe usługi</t>
  </si>
  <si>
    <t xml:space="preserve"> b) Usługi obce, w tym:</t>
  </si>
  <si>
    <t xml:space="preserve"> c) wynagrodzenia sędziów</t>
  </si>
  <si>
    <t>czynsz siedziby i strzelnicy</t>
  </si>
  <si>
    <t>wynagrodzenia obsługa ksiegowa</t>
  </si>
  <si>
    <t>zakup drobnego wyposażenia (grill,armata)</t>
  </si>
  <si>
    <t>zobowiazanie zostało uregulowane w 2010 roku</t>
  </si>
  <si>
    <t>Sporządził                                                                               Zatwierdził</t>
  </si>
  <si>
    <t xml:space="preserve">     ……………………………                                                                          …………………………..</t>
  </si>
  <si>
    <t>pozostałe materiały wykorzystywane na strzelnicy</t>
  </si>
  <si>
    <t>kurs sędziowski,instruktarz</t>
  </si>
  <si>
    <t>media:energia,gaz,woda,usł wodno kanalizacyjne</t>
  </si>
  <si>
    <t xml:space="preserve"> d) pozostałe koszty, w tym:</t>
  </si>
  <si>
    <t>2008 Kwota</t>
  </si>
  <si>
    <t>2009 kwota</t>
  </si>
  <si>
    <t xml:space="preserve">remonty strzelnicy,bieżące naprawy </t>
  </si>
  <si>
    <t>materiały do naprawy bronii,akcesoria do broni,akcesoria na strzelnicę</t>
  </si>
  <si>
    <t>materiały do remontów bieżących</t>
  </si>
  <si>
    <t>Katarzyna Jureczko</t>
  </si>
  <si>
    <t>Hetman KBSŻory Józef Dziendziel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</si>
</sst>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2"/>
      <color indexed="10"/>
      <name val="Arial CE"/>
      <family val="2"/>
    </font>
    <font>
      <b/>
      <sz val="6"/>
      <name val="Arial CE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.5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Arial CE"/>
      <family val="2"/>
    </font>
    <font>
      <b/>
      <sz val="16"/>
      <name val="Arial CE"/>
      <family val="2"/>
    </font>
    <font>
      <i/>
      <sz val="9"/>
      <name val="Arial CE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hair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 diagonalDown="1">
      <left style="hair"/>
      <right style="hair"/>
      <top style="hair"/>
      <bottom style="hair"/>
      <diagonal style="hair"/>
    </border>
    <border diagonalUp="1" diagonalDown="1">
      <left style="hair"/>
      <right style="medium"/>
      <top style="hair"/>
      <bottom style="hair"/>
      <diagonal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3" fontId="10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4" fontId="13" fillId="0" borderId="0" xfId="0" applyNumberFormat="1" applyFont="1" applyAlignment="1">
      <alignment vertical="center"/>
    </xf>
    <xf numFmtId="0" fontId="15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4" fontId="15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5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6" fillId="0" borderId="0" xfId="0" applyFont="1" applyAlignment="1">
      <alignment/>
    </xf>
    <xf numFmtId="0" fontId="21" fillId="0" borderId="0" xfId="0" applyFont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43" fontId="15" fillId="0" borderId="4" xfId="15" applyFont="1" applyFill="1" applyBorder="1" applyAlignment="1">
      <alignment horizontal="left" vertical="center" wrapText="1"/>
    </xf>
    <xf numFmtId="43" fontId="15" fillId="0" borderId="10" xfId="15" applyFont="1" applyFill="1" applyBorder="1" applyAlignment="1">
      <alignment horizontal="left" vertical="center" wrapText="1"/>
    </xf>
    <xf numFmtId="43" fontId="15" fillId="0" borderId="11" xfId="15" applyFont="1" applyFill="1" applyBorder="1" applyAlignment="1">
      <alignment horizontal="left" vertical="center" wrapText="1"/>
    </xf>
    <xf numFmtId="43" fontId="15" fillId="0" borderId="3" xfId="15" applyFont="1" applyFill="1" applyBorder="1" applyAlignment="1">
      <alignment horizontal="left" vertical="center" wrapText="1"/>
    </xf>
    <xf numFmtId="43" fontId="15" fillId="0" borderId="12" xfId="15" applyFont="1" applyFill="1" applyBorder="1" applyAlignment="1">
      <alignment horizontal="left" vertical="center" wrapText="1"/>
    </xf>
    <xf numFmtId="4" fontId="15" fillId="0" borderId="4" xfId="0" applyNumberFormat="1" applyFont="1" applyFill="1" applyBorder="1" applyAlignment="1">
      <alignment horizontal="right" vertical="center" wrapText="1"/>
    </xf>
    <xf numFmtId="4" fontId="12" fillId="0" borderId="11" xfId="0" applyNumberFormat="1" applyFont="1" applyFill="1" applyBorder="1" applyAlignment="1">
      <alignment horizontal="right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4" fontId="22" fillId="0" borderId="4" xfId="0" applyNumberFormat="1" applyFont="1" applyFill="1" applyBorder="1" applyAlignment="1">
      <alignment horizontal="right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3" fontId="8" fillId="0" borderId="1" xfId="15" applyFont="1" applyFill="1" applyBorder="1" applyAlignment="1">
      <alignment vertical="center"/>
    </xf>
    <xf numFmtId="43" fontId="8" fillId="0" borderId="1" xfId="15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43" fontId="7" fillId="0" borderId="1" xfId="15" applyFont="1" applyFill="1" applyBorder="1" applyAlignment="1">
      <alignment horizontal="right" vertical="center"/>
    </xf>
    <xf numFmtId="43" fontId="7" fillId="0" borderId="1" xfId="15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43" fontId="7" fillId="0" borderId="1" xfId="15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43" fontId="7" fillId="0" borderId="13" xfId="15" applyFont="1" applyFill="1" applyBorder="1" applyAlignment="1">
      <alignment vertical="center"/>
    </xf>
    <xf numFmtId="43" fontId="7" fillId="0" borderId="13" xfId="15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43" fontId="4" fillId="0" borderId="14" xfId="15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43" fontId="4" fillId="0" borderId="14" xfId="15" applyFont="1" applyFill="1" applyBorder="1" applyAlignment="1">
      <alignment horizontal="right" vertical="center"/>
    </xf>
    <xf numFmtId="4" fontId="15" fillId="0" borderId="3" xfId="0" applyNumberFormat="1" applyFont="1" applyFill="1" applyBorder="1" applyAlignment="1">
      <alignment vertical="center"/>
    </xf>
    <xf numFmtId="4" fontId="15" fillId="0" borderId="4" xfId="0" applyNumberFormat="1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vertical="center"/>
    </xf>
    <xf numFmtId="4" fontId="12" fillId="0" borderId="15" xfId="0" applyNumberFormat="1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4" fontId="15" fillId="0" borderId="4" xfId="0" applyNumberFormat="1" applyFont="1" applyFill="1" applyBorder="1" applyAlignment="1">
      <alignment horizontal="right" vertical="center" wrapText="1"/>
    </xf>
    <xf numFmtId="0" fontId="15" fillId="0" borderId="7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9" fillId="0" borderId="13" xfId="15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43" fontId="29" fillId="0" borderId="1" xfId="15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3" fontId="15" fillId="0" borderId="0" xfId="15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/>
    </xf>
    <xf numFmtId="0" fontId="29" fillId="0" borderId="1" xfId="15" applyNumberFormat="1" applyFont="1" applyFill="1" applyBorder="1" applyAlignment="1">
      <alignment horizontal="center"/>
    </xf>
    <xf numFmtId="43" fontId="31" fillId="0" borderId="16" xfId="15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2" fontId="15" fillId="0" borderId="18" xfId="0" applyNumberFormat="1" applyFont="1" applyFill="1" applyBorder="1" applyAlignment="1">
      <alignment horizontal="right" vertical="center" wrapText="1"/>
    </xf>
    <xf numFmtId="2" fontId="12" fillId="0" borderId="19" xfId="0" applyNumberFormat="1" applyFont="1" applyFill="1" applyBorder="1" applyAlignment="1">
      <alignment horizontal="right" vertical="center" wrapText="1"/>
    </xf>
    <xf numFmtId="2" fontId="12" fillId="0" borderId="20" xfId="0" applyNumberFormat="1" applyFont="1" applyFill="1" applyBorder="1" applyAlignment="1">
      <alignment horizontal="right" vertical="center" wrapText="1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43" fontId="30" fillId="0" borderId="1" xfId="15" applyNumberFormat="1" applyFont="1" applyFill="1" applyBorder="1" applyAlignment="1">
      <alignment horizontal="center" vertical="center"/>
    </xf>
    <xf numFmtId="43" fontId="29" fillId="0" borderId="1" xfId="15" applyNumberFormat="1" applyFont="1" applyFill="1" applyBorder="1" applyAlignment="1">
      <alignment horizontal="center" vertical="center"/>
    </xf>
    <xf numFmtId="43" fontId="30" fillId="0" borderId="1" xfId="15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31" fillId="0" borderId="1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horizontal="left" wrapText="1"/>
    </xf>
    <xf numFmtId="0" fontId="2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5" fillId="0" borderId="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" fontId="15" fillId="0" borderId="36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4" fontId="15" fillId="0" borderId="44" xfId="0" applyNumberFormat="1" applyFont="1" applyFill="1" applyBorder="1" applyAlignment="1">
      <alignment horizontal="center" vertical="center"/>
    </xf>
    <xf numFmtId="4" fontId="15" fillId="0" borderId="45" xfId="0" applyNumberFormat="1" applyFont="1" applyFill="1" applyBorder="1" applyAlignment="1">
      <alignment horizontal="center" vertical="center"/>
    </xf>
    <xf numFmtId="0" fontId="20" fillId="0" borderId="35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4" fontId="15" fillId="0" borderId="48" xfId="0" applyNumberFormat="1" applyFont="1" applyBorder="1" applyAlignment="1">
      <alignment horizontal="center" vertical="center" wrapText="1"/>
    </xf>
    <xf numFmtId="4" fontId="15" fillId="0" borderId="30" xfId="0" applyNumberFormat="1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43" fontId="15" fillId="0" borderId="49" xfId="15" applyFont="1" applyFill="1" applyBorder="1" applyAlignment="1">
      <alignment horizontal="center" vertical="center" wrapText="1"/>
    </xf>
    <xf numFmtId="43" fontId="15" fillId="0" borderId="10" xfId="15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zoomScale="80" zoomScaleNormal="80" workbookViewId="0" topLeftCell="A7">
      <selection activeCell="F15" sqref="F15"/>
    </sheetView>
  </sheetViews>
  <sheetFormatPr defaultColWidth="9.00390625" defaultRowHeight="12.75"/>
  <cols>
    <col min="1" max="1" width="4.625" style="4" customWidth="1"/>
    <col min="2" max="2" width="35.875" style="4" customWidth="1"/>
    <col min="3" max="4" width="17.00390625" style="4" customWidth="1"/>
    <col min="5" max="5" width="4.75390625" style="4" customWidth="1"/>
    <col min="6" max="6" width="45.125" style="4" customWidth="1"/>
    <col min="7" max="7" width="17.375" style="4" customWidth="1"/>
    <col min="8" max="8" width="20.375" style="4" customWidth="1"/>
    <col min="9" max="9" width="9.125" style="4" customWidth="1"/>
    <col min="10" max="10" width="12.125" style="4" bestFit="1" customWidth="1"/>
    <col min="11" max="16384" width="9.125" style="4" customWidth="1"/>
  </cols>
  <sheetData>
    <row r="1" ht="26.25" customHeight="1"/>
    <row r="2" spans="1:8" ht="20.25">
      <c r="A2" s="138" t="s">
        <v>0</v>
      </c>
      <c r="B2" s="138"/>
      <c r="C2" s="138"/>
      <c r="D2" s="138"/>
      <c r="E2" s="138"/>
      <c r="F2" s="138"/>
      <c r="G2" s="138"/>
      <c r="H2" s="138"/>
    </row>
    <row r="3" spans="1:8" ht="48" customHeight="1">
      <c r="A3" s="140"/>
      <c r="B3" s="140"/>
      <c r="C3" s="140"/>
      <c r="D3" s="5"/>
      <c r="E3" s="5"/>
      <c r="F3" s="5"/>
      <c r="G3" s="81" t="s">
        <v>216</v>
      </c>
      <c r="H3" s="6"/>
    </row>
    <row r="4" spans="1:8" ht="20.25">
      <c r="A4" s="5" t="s">
        <v>1</v>
      </c>
      <c r="B4" s="5"/>
      <c r="C4" s="138" t="s">
        <v>230</v>
      </c>
      <c r="D4" s="139"/>
      <c r="E4" s="139"/>
      <c r="F4" s="139"/>
      <c r="G4" s="5" t="s">
        <v>2</v>
      </c>
      <c r="H4" s="5"/>
    </row>
    <row r="6" spans="1:8" ht="30" customHeight="1">
      <c r="A6" s="131" t="s">
        <v>124</v>
      </c>
      <c r="B6" s="131"/>
      <c r="C6" s="131"/>
      <c r="D6" s="131"/>
      <c r="E6" s="131"/>
      <c r="F6" s="131"/>
      <c r="G6" s="131"/>
      <c r="H6" s="131"/>
    </row>
    <row r="8" spans="1:8" ht="15">
      <c r="A8" s="62" t="s">
        <v>3</v>
      </c>
      <c r="B8" s="1" t="s">
        <v>4</v>
      </c>
      <c r="C8" s="130" t="s">
        <v>5</v>
      </c>
      <c r="D8" s="130"/>
      <c r="E8" s="62" t="s">
        <v>3</v>
      </c>
      <c r="F8" s="1" t="s">
        <v>6</v>
      </c>
      <c r="G8" s="130" t="s">
        <v>5</v>
      </c>
      <c r="H8" s="130"/>
    </row>
    <row r="9" spans="1:8" ht="15.75">
      <c r="A9" s="63">
        <v>1</v>
      </c>
      <c r="B9" s="63">
        <v>2</v>
      </c>
      <c r="C9" s="64" t="s">
        <v>7</v>
      </c>
      <c r="D9" s="64" t="s">
        <v>8</v>
      </c>
      <c r="E9" s="63">
        <v>1</v>
      </c>
      <c r="F9" s="63">
        <v>2</v>
      </c>
      <c r="G9" s="64" t="s">
        <v>7</v>
      </c>
      <c r="H9" s="64" t="s">
        <v>8</v>
      </c>
    </row>
    <row r="10" spans="1:8" ht="25.5" customHeight="1">
      <c r="A10" s="63" t="s">
        <v>9</v>
      </c>
      <c r="B10" s="65" t="s">
        <v>134</v>
      </c>
      <c r="C10" s="66">
        <f>SUM(C11:C14)</f>
        <v>0</v>
      </c>
      <c r="D10" s="66">
        <f>SUM(D11:D14)</f>
        <v>0</v>
      </c>
      <c r="E10" s="63" t="s">
        <v>9</v>
      </c>
      <c r="F10" s="65" t="s">
        <v>142</v>
      </c>
      <c r="G10" s="67">
        <f>SUM(G11:G13)</f>
        <v>11790.5</v>
      </c>
      <c r="H10" s="67">
        <f>SUM(H11:H13)</f>
        <v>1687.1100000000006</v>
      </c>
    </row>
    <row r="11" spans="1:8" ht="25.5" customHeight="1">
      <c r="A11" s="63" t="s">
        <v>10</v>
      </c>
      <c r="B11" s="68" t="s">
        <v>130</v>
      </c>
      <c r="C11" s="66"/>
      <c r="D11" s="66"/>
      <c r="E11" s="63" t="s">
        <v>10</v>
      </c>
      <c r="F11" s="68" t="s">
        <v>143</v>
      </c>
      <c r="G11" s="69">
        <v>3227.37</v>
      </c>
      <c r="H11" s="69">
        <v>3227.37</v>
      </c>
    </row>
    <row r="12" spans="1:8" ht="25.5" customHeight="1">
      <c r="A12" s="63" t="s">
        <v>13</v>
      </c>
      <c r="B12" s="68" t="s">
        <v>131</v>
      </c>
      <c r="C12" s="70"/>
      <c r="D12" s="70"/>
      <c r="E12" s="63" t="s">
        <v>13</v>
      </c>
      <c r="F12" s="68" t="s">
        <v>144</v>
      </c>
      <c r="G12" s="69">
        <v>6944.71</v>
      </c>
      <c r="H12" s="69">
        <f>G12+G13</f>
        <v>8563.130000000001</v>
      </c>
    </row>
    <row r="13" spans="1:8" ht="25.5" customHeight="1">
      <c r="A13" s="63" t="s">
        <v>14</v>
      </c>
      <c r="B13" s="71" t="s">
        <v>132</v>
      </c>
      <c r="C13" s="70"/>
      <c r="D13" s="70"/>
      <c r="E13" s="63" t="s">
        <v>14</v>
      </c>
      <c r="F13" s="68" t="s">
        <v>145</v>
      </c>
      <c r="G13" s="69">
        <v>1618.42</v>
      </c>
      <c r="H13" s="69">
        <f>H15</f>
        <v>-10103.39</v>
      </c>
    </row>
    <row r="14" spans="1:8" ht="38.25" customHeight="1">
      <c r="A14" s="63" t="s">
        <v>16</v>
      </c>
      <c r="B14" s="68" t="s">
        <v>133</v>
      </c>
      <c r="C14" s="70"/>
      <c r="D14" s="70"/>
      <c r="E14" s="63" t="s">
        <v>77</v>
      </c>
      <c r="F14" s="68" t="s">
        <v>146</v>
      </c>
      <c r="G14" s="69"/>
      <c r="H14" s="69"/>
    </row>
    <row r="15" spans="1:8" ht="37.5" customHeight="1">
      <c r="A15" s="72"/>
      <c r="B15" s="73"/>
      <c r="C15" s="70"/>
      <c r="D15" s="70"/>
      <c r="E15" s="63" t="s">
        <v>78</v>
      </c>
      <c r="F15" s="68" t="s">
        <v>147</v>
      </c>
      <c r="G15" s="69">
        <v>1618.42</v>
      </c>
      <c r="H15" s="69">
        <v>-10103.39</v>
      </c>
    </row>
    <row r="16" spans="1:8" ht="27.75" customHeight="1">
      <c r="A16" s="63" t="s">
        <v>15</v>
      </c>
      <c r="B16" s="65" t="s">
        <v>135</v>
      </c>
      <c r="C16" s="66">
        <f>SUM(C17:C19)</f>
        <v>11129.72</v>
      </c>
      <c r="D16" s="66">
        <f>SUM(D17:D19)</f>
        <v>1847.74</v>
      </c>
      <c r="E16" s="63" t="s">
        <v>15</v>
      </c>
      <c r="F16" s="65" t="s">
        <v>148</v>
      </c>
      <c r="G16" s="69">
        <f>G17+G18+G19+G23</f>
        <v>0</v>
      </c>
      <c r="H16" s="69">
        <f>H17+H18+H19+H23</f>
        <v>160.03</v>
      </c>
    </row>
    <row r="17" spans="1:8" ht="30" customHeight="1">
      <c r="A17" s="63" t="s">
        <v>10</v>
      </c>
      <c r="B17" s="68" t="s">
        <v>136</v>
      </c>
      <c r="C17" s="70">
        <v>2761.4</v>
      </c>
      <c r="D17" s="70">
        <v>0</v>
      </c>
      <c r="E17" s="63" t="s">
        <v>10</v>
      </c>
      <c r="F17" s="68" t="s">
        <v>149</v>
      </c>
      <c r="G17" s="69"/>
      <c r="H17" s="69"/>
    </row>
    <row r="18" spans="1:8" ht="25.5" customHeight="1">
      <c r="A18" s="63" t="s">
        <v>13</v>
      </c>
      <c r="B18" s="68" t="s">
        <v>137</v>
      </c>
      <c r="C18" s="70">
        <v>3000</v>
      </c>
      <c r="D18" s="70">
        <v>880</v>
      </c>
      <c r="E18" s="63" t="s">
        <v>13</v>
      </c>
      <c r="F18" s="68" t="s">
        <v>150</v>
      </c>
      <c r="G18" s="67"/>
      <c r="H18" s="67"/>
    </row>
    <row r="19" spans="1:8" ht="25.5" customHeight="1">
      <c r="A19" s="63" t="s">
        <v>14</v>
      </c>
      <c r="B19" s="68" t="s">
        <v>138</v>
      </c>
      <c r="C19" s="70">
        <v>5368.32</v>
      </c>
      <c r="D19" s="70">
        <f>SUM(D20:D21)</f>
        <v>967.74</v>
      </c>
      <c r="E19" s="63" t="s">
        <v>14</v>
      </c>
      <c r="F19" s="68" t="s">
        <v>151</v>
      </c>
      <c r="G19" s="69">
        <f>SUM(G20:G22)</f>
        <v>0</v>
      </c>
      <c r="H19" s="69">
        <f>SUM(H20:H22)</f>
        <v>160.03</v>
      </c>
    </row>
    <row r="20" spans="1:8" ht="25.5" customHeight="1">
      <c r="A20" s="63" t="s">
        <v>77</v>
      </c>
      <c r="B20" s="68" t="s">
        <v>139</v>
      </c>
      <c r="C20" s="70">
        <v>5268.32</v>
      </c>
      <c r="D20" s="70">
        <f>844.2+123.54</f>
        <v>967.74</v>
      </c>
      <c r="E20" s="63" t="s">
        <v>77</v>
      </c>
      <c r="F20" s="68" t="s">
        <v>152</v>
      </c>
      <c r="G20" s="69"/>
      <c r="H20" s="69"/>
    </row>
    <row r="21" spans="1:8" ht="25.5" customHeight="1">
      <c r="A21" s="63" t="s">
        <v>78</v>
      </c>
      <c r="B21" s="68" t="s">
        <v>140</v>
      </c>
      <c r="C21" s="70"/>
      <c r="D21" s="74"/>
      <c r="E21" s="63" t="s">
        <v>78</v>
      </c>
      <c r="F21" s="68" t="s">
        <v>153</v>
      </c>
      <c r="G21" s="69"/>
      <c r="H21" s="69">
        <v>160.03</v>
      </c>
    </row>
    <row r="22" spans="1:8" ht="25.5" customHeight="1">
      <c r="A22" s="63"/>
      <c r="B22" s="68"/>
      <c r="C22" s="70"/>
      <c r="D22" s="70"/>
      <c r="E22" s="63" t="s">
        <v>79</v>
      </c>
      <c r="F22" s="68" t="s">
        <v>154</v>
      </c>
      <c r="G22" s="69"/>
      <c r="H22" s="69"/>
    </row>
    <row r="23" spans="1:8" ht="30" customHeight="1">
      <c r="A23" s="63" t="s">
        <v>76</v>
      </c>
      <c r="B23" s="65" t="s">
        <v>141</v>
      </c>
      <c r="C23" s="66">
        <v>660.78</v>
      </c>
      <c r="D23" s="66">
        <v>0</v>
      </c>
      <c r="E23" s="63" t="s">
        <v>75</v>
      </c>
      <c r="F23" s="68" t="s">
        <v>155</v>
      </c>
      <c r="G23" s="69">
        <f>SUM(G24:G25)</f>
        <v>0</v>
      </c>
      <c r="H23" s="69">
        <f>SUM(H24:H25)</f>
        <v>0</v>
      </c>
    </row>
    <row r="24" spans="1:8" ht="30" customHeight="1">
      <c r="A24" s="75"/>
      <c r="B24" s="76"/>
      <c r="C24" s="77"/>
      <c r="D24" s="77"/>
      <c r="E24" s="75" t="s">
        <v>77</v>
      </c>
      <c r="F24" s="76" t="s">
        <v>156</v>
      </c>
      <c r="G24" s="78"/>
      <c r="H24" s="78"/>
    </row>
    <row r="25" spans="1:8" ht="30" customHeight="1" thickBot="1">
      <c r="A25" s="75"/>
      <c r="B25" s="76"/>
      <c r="C25" s="77"/>
      <c r="D25" s="77"/>
      <c r="E25" s="75" t="s">
        <v>78</v>
      </c>
      <c r="F25" s="76" t="s">
        <v>157</v>
      </c>
      <c r="G25" s="78"/>
      <c r="H25" s="78"/>
    </row>
    <row r="26" spans="1:10" ht="30" customHeight="1" thickTop="1">
      <c r="A26" s="79"/>
      <c r="B26" s="82" t="s">
        <v>17</v>
      </c>
      <c r="C26" s="83">
        <f>C10+C16+C23</f>
        <v>11790.5</v>
      </c>
      <c r="D26" s="83">
        <f>D10+D16+D23</f>
        <v>1847.74</v>
      </c>
      <c r="E26" s="84"/>
      <c r="F26" s="82" t="s">
        <v>17</v>
      </c>
      <c r="G26" s="85">
        <f>G10+G16</f>
        <v>11790.5</v>
      </c>
      <c r="H26" s="85">
        <f>H10+H16</f>
        <v>1847.1400000000006</v>
      </c>
      <c r="J26" s="8"/>
    </row>
    <row r="27" spans="1:8" ht="14.25">
      <c r="A27" s="7"/>
      <c r="B27" s="5"/>
      <c r="C27" s="5"/>
      <c r="D27" s="5"/>
      <c r="E27" s="5"/>
      <c r="F27" s="5"/>
      <c r="G27" s="5"/>
      <c r="H27" s="5"/>
    </row>
    <row r="28" spans="1:8" ht="19.5" customHeight="1">
      <c r="A28" s="139" t="s">
        <v>231</v>
      </c>
      <c r="B28" s="139"/>
      <c r="C28" s="139"/>
      <c r="D28" s="139"/>
      <c r="E28" s="139"/>
      <c r="F28" s="139"/>
      <c r="G28" s="139"/>
      <c r="H28" s="139"/>
    </row>
    <row r="29" spans="1:8" s="9" customFormat="1" ht="12">
      <c r="A29" s="132" t="s">
        <v>125</v>
      </c>
      <c r="B29" s="133"/>
      <c r="C29" s="133"/>
      <c r="D29" s="133"/>
      <c r="E29" s="133"/>
      <c r="F29" s="133"/>
      <c r="G29" s="133"/>
      <c r="H29" s="133"/>
    </row>
    <row r="30" spans="1:8" s="9" customFormat="1" ht="20.25" customHeight="1">
      <c r="A30" s="80"/>
      <c r="B30" s="51"/>
      <c r="C30" s="51"/>
      <c r="D30" s="51"/>
      <c r="E30" s="51"/>
      <c r="F30" s="51"/>
      <c r="G30" s="51"/>
      <c r="H30" s="51"/>
    </row>
    <row r="31" spans="1:8" ht="14.25" customHeight="1">
      <c r="A31" s="139" t="s">
        <v>126</v>
      </c>
      <c r="B31" s="139"/>
      <c r="C31" s="5"/>
      <c r="D31" s="5"/>
      <c r="E31" s="5"/>
      <c r="F31" s="139" t="s">
        <v>128</v>
      </c>
      <c r="G31" s="139"/>
      <c r="H31" s="139"/>
    </row>
    <row r="32" spans="1:8" ht="14.25">
      <c r="A32" s="133" t="s">
        <v>127</v>
      </c>
      <c r="B32" s="133"/>
      <c r="C32" s="5"/>
      <c r="D32" s="5"/>
      <c r="E32" s="5"/>
      <c r="F32" s="133" t="s">
        <v>129</v>
      </c>
      <c r="G32" s="133"/>
      <c r="H32" s="133"/>
    </row>
  </sheetData>
  <mergeCells count="12">
    <mergeCell ref="A28:H28"/>
    <mergeCell ref="A29:H29"/>
    <mergeCell ref="A32:B32"/>
    <mergeCell ref="A31:B31"/>
    <mergeCell ref="F31:H31"/>
    <mergeCell ref="F32:H32"/>
    <mergeCell ref="A2:H2"/>
    <mergeCell ref="C4:F4"/>
    <mergeCell ref="A3:C3"/>
    <mergeCell ref="C8:D8"/>
    <mergeCell ref="G8:H8"/>
    <mergeCell ref="A6:H6"/>
  </mergeCells>
  <printOptions/>
  <pageMargins left="0.7874015748031497" right="0.7874015748031497" top="0.49" bottom="0.41" header="0.38" footer="0.3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="80" zoomScaleNormal="80" workbookViewId="0" topLeftCell="A1">
      <selection activeCell="I31" sqref="I31"/>
    </sheetView>
  </sheetViews>
  <sheetFormatPr defaultColWidth="9.00390625" defaultRowHeight="12.75"/>
  <cols>
    <col min="1" max="1" width="6.25390625" style="0" customWidth="1"/>
    <col min="2" max="2" width="63.875" style="0" customWidth="1"/>
    <col min="3" max="3" width="13.625" style="0" customWidth="1"/>
    <col min="4" max="4" width="13.375" style="0" customWidth="1"/>
    <col min="6" max="6" width="12.125" style="0" bestFit="1" customWidth="1"/>
    <col min="11" max="11" width="13.125" style="0" bestFit="1" customWidth="1"/>
  </cols>
  <sheetData>
    <row r="1" spans="1:4" s="43" customFormat="1" ht="58.5" customHeight="1">
      <c r="A1" s="134" t="s">
        <v>203</v>
      </c>
      <c r="B1" s="134"/>
      <c r="C1" s="3" t="s">
        <v>18</v>
      </c>
      <c r="D1" s="3"/>
    </row>
    <row r="2" spans="1:4" s="43" customFormat="1" ht="12.75">
      <c r="A2" s="3" t="s">
        <v>44</v>
      </c>
      <c r="B2" s="3"/>
      <c r="C2" s="3" t="s">
        <v>45</v>
      </c>
      <c r="D2" s="3"/>
    </row>
    <row r="3" spans="1:5" ht="15">
      <c r="A3" s="135" t="s">
        <v>158</v>
      </c>
      <c r="B3" s="135"/>
      <c r="C3" s="135"/>
      <c r="D3" s="135"/>
      <c r="E3" s="2"/>
    </row>
    <row r="4" spans="1:4" ht="12.75">
      <c r="A4" s="3"/>
      <c r="B4" s="3"/>
      <c r="C4" s="3"/>
      <c r="D4" s="3"/>
    </row>
    <row r="5" spans="1:5" ht="15">
      <c r="A5" s="135" t="s">
        <v>229</v>
      </c>
      <c r="B5" s="135"/>
      <c r="C5" s="135"/>
      <c r="D5" s="135"/>
      <c r="E5" s="2"/>
    </row>
    <row r="6" spans="1:5" ht="43.5" customHeight="1">
      <c r="A6" s="136" t="s">
        <v>159</v>
      </c>
      <c r="B6" s="136"/>
      <c r="C6" s="136"/>
      <c r="D6" s="136"/>
      <c r="E6" s="2"/>
    </row>
    <row r="7" spans="1:4" ht="1.5" customHeight="1">
      <c r="A7" s="3"/>
      <c r="B7" s="3"/>
      <c r="C7" s="3"/>
      <c r="D7" s="3"/>
    </row>
    <row r="8" spans="1:5" ht="31.5" customHeight="1">
      <c r="A8" s="125" t="s">
        <v>46</v>
      </c>
      <c r="B8" s="126" t="s">
        <v>37</v>
      </c>
      <c r="C8" s="114" t="s">
        <v>175</v>
      </c>
      <c r="D8" s="114" t="s">
        <v>176</v>
      </c>
      <c r="E8" s="2"/>
    </row>
    <row r="9" spans="1:5" ht="11.25" customHeight="1">
      <c r="A9" s="125"/>
      <c r="B9" s="127"/>
      <c r="C9" s="113">
        <v>2008</v>
      </c>
      <c r="D9" s="113">
        <v>2009</v>
      </c>
      <c r="E9" s="2"/>
    </row>
    <row r="10" spans="1:5" s="11" customFormat="1" ht="15" customHeight="1">
      <c r="A10" s="100">
        <v>1</v>
      </c>
      <c r="B10" s="101">
        <v>2</v>
      </c>
      <c r="C10" s="102">
        <v>3</v>
      </c>
      <c r="D10" s="102">
        <v>4</v>
      </c>
      <c r="E10" s="10"/>
    </row>
    <row r="11" spans="1:5" s="11" customFormat="1" ht="21" customHeight="1">
      <c r="A11" s="103" t="s">
        <v>47</v>
      </c>
      <c r="B11" s="104" t="s">
        <v>48</v>
      </c>
      <c r="C11" s="108">
        <f>SUM(C12:C13)</f>
        <v>73765.42</v>
      </c>
      <c r="D11" s="108">
        <f>SUM(D12:D13)</f>
        <v>67356.36</v>
      </c>
      <c r="E11" s="10"/>
    </row>
    <row r="12" spans="1:5" s="11" customFormat="1" ht="15" customHeight="1">
      <c r="A12" s="105" t="s">
        <v>49</v>
      </c>
      <c r="B12" s="106" t="s">
        <v>50</v>
      </c>
      <c r="C12" s="121">
        <v>15630</v>
      </c>
      <c r="D12" s="121">
        <v>11565</v>
      </c>
      <c r="E12" s="10"/>
    </row>
    <row r="13" spans="1:5" s="11" customFormat="1" ht="15" customHeight="1">
      <c r="A13" s="105" t="s">
        <v>51</v>
      </c>
      <c r="B13" s="106" t="s">
        <v>177</v>
      </c>
      <c r="C13" s="121">
        <v>58135.42</v>
      </c>
      <c r="D13" s="121">
        <f>D14+D15</f>
        <v>55791.36</v>
      </c>
      <c r="E13" s="10"/>
    </row>
    <row r="14" spans="1:11" s="11" customFormat="1" ht="15" customHeight="1">
      <c r="A14" s="105">
        <v>1</v>
      </c>
      <c r="B14" s="107" t="s">
        <v>178</v>
      </c>
      <c r="C14" s="121">
        <v>20908.02</v>
      </c>
      <c r="D14" s="121">
        <f>6812.3+400+18000.06</f>
        <v>25212.36</v>
      </c>
      <c r="E14" s="10"/>
      <c r="K14" s="13"/>
    </row>
    <row r="15" spans="1:11" s="11" customFormat="1" ht="15" customHeight="1">
      <c r="A15" s="105">
        <v>2</v>
      </c>
      <c r="B15" s="106" t="s">
        <v>179</v>
      </c>
      <c r="C15" s="121">
        <v>37227.4</v>
      </c>
      <c r="D15" s="121">
        <v>30579</v>
      </c>
      <c r="E15" s="12"/>
      <c r="K15" s="13"/>
    </row>
    <row r="16" spans="1:11" s="11" customFormat="1" ht="15" customHeight="1">
      <c r="A16" s="105">
        <v>3</v>
      </c>
      <c r="B16" s="106" t="s">
        <v>180</v>
      </c>
      <c r="C16" s="121"/>
      <c r="D16" s="121"/>
      <c r="E16" s="12"/>
      <c r="K16" s="13"/>
    </row>
    <row r="17" spans="1:5" s="11" customFormat="1" ht="15" customHeight="1">
      <c r="A17" s="103" t="s">
        <v>52</v>
      </c>
      <c r="B17" s="104" t="s">
        <v>70</v>
      </c>
      <c r="C17" s="122">
        <f>SUM(C18:C20)</f>
        <v>56469.1</v>
      </c>
      <c r="D17" s="122">
        <f>SUM(D18:D20)</f>
        <v>75550.88</v>
      </c>
      <c r="E17" s="12"/>
    </row>
    <row r="18" spans="1:4" s="11" customFormat="1" ht="24.75" customHeight="1">
      <c r="A18" s="105">
        <v>1</v>
      </c>
      <c r="B18" s="107" t="s">
        <v>181</v>
      </c>
      <c r="C18" s="122">
        <f>56469.1-C19</f>
        <v>19241.699999999997</v>
      </c>
      <c r="D18" s="122">
        <f>6812.3+400+16037.34+18000.06+3422.18+300</f>
        <v>44971.88</v>
      </c>
    </row>
    <row r="19" spans="1:11" s="11" customFormat="1" ht="22.5" customHeight="1">
      <c r="A19" s="105">
        <v>2</v>
      </c>
      <c r="B19" s="106" t="s">
        <v>182</v>
      </c>
      <c r="C19" s="122">
        <f>C15</f>
        <v>37227.4</v>
      </c>
      <c r="D19" s="122">
        <v>30579</v>
      </c>
      <c r="K19" s="124"/>
    </row>
    <row r="20" spans="1:11" s="11" customFormat="1" ht="15" customHeight="1">
      <c r="A20" s="105">
        <v>3</v>
      </c>
      <c r="B20" s="106" t="s">
        <v>183</v>
      </c>
      <c r="C20" s="122"/>
      <c r="D20" s="122"/>
      <c r="K20" s="124"/>
    </row>
    <row r="21" spans="1:11" s="11" customFormat="1" ht="24.75" customHeight="1">
      <c r="A21" s="103" t="s">
        <v>53</v>
      </c>
      <c r="B21" s="104" t="s">
        <v>188</v>
      </c>
      <c r="C21" s="122">
        <f>C11-C17</f>
        <v>17296.32</v>
      </c>
      <c r="D21" s="122">
        <f>D11-D17</f>
        <v>-8194.520000000004</v>
      </c>
      <c r="K21" s="124"/>
    </row>
    <row r="22" spans="1:11" s="11" customFormat="1" ht="15" customHeight="1">
      <c r="A22" s="103" t="s">
        <v>54</v>
      </c>
      <c r="B22" s="104" t="s">
        <v>71</v>
      </c>
      <c r="C22" s="122">
        <f>C23+C24+C28+C26</f>
        <v>15823.32</v>
      </c>
      <c r="D22" s="122">
        <f>SUM(D23:D28)</f>
        <v>1950</v>
      </c>
      <c r="K22" s="124"/>
    </row>
    <row r="23" spans="1:4" s="11" customFormat="1" ht="15" customHeight="1">
      <c r="A23" s="105">
        <v>1</v>
      </c>
      <c r="B23" s="106" t="s">
        <v>55</v>
      </c>
      <c r="C23" s="121">
        <v>2402.11</v>
      </c>
      <c r="D23" s="121"/>
    </row>
    <row r="24" spans="1:4" s="11" customFormat="1" ht="15" customHeight="1">
      <c r="A24" s="105">
        <v>2</v>
      </c>
      <c r="B24" s="106" t="s">
        <v>56</v>
      </c>
      <c r="C24" s="121">
        <v>10836.24</v>
      </c>
      <c r="D24" s="121"/>
    </row>
    <row r="25" spans="1:4" s="11" customFormat="1" ht="15" customHeight="1">
      <c r="A25" s="105">
        <v>3</v>
      </c>
      <c r="B25" s="106" t="s">
        <v>72</v>
      </c>
      <c r="C25" s="121"/>
      <c r="D25" s="121"/>
    </row>
    <row r="26" spans="1:4" s="11" customFormat="1" ht="15" customHeight="1">
      <c r="A26" s="105">
        <v>4</v>
      </c>
      <c r="B26" s="106" t="s">
        <v>184</v>
      </c>
      <c r="C26" s="121">
        <v>600</v>
      </c>
      <c r="D26" s="121">
        <v>1950</v>
      </c>
    </row>
    <row r="27" spans="1:4" s="11" customFormat="1" ht="15" customHeight="1">
      <c r="A27" s="105">
        <v>5</v>
      </c>
      <c r="B27" s="106" t="s">
        <v>57</v>
      </c>
      <c r="C27" s="121"/>
      <c r="D27" s="121"/>
    </row>
    <row r="28" spans="1:4" s="11" customFormat="1" ht="15" customHeight="1">
      <c r="A28" s="105">
        <v>6</v>
      </c>
      <c r="B28" s="106" t="s">
        <v>58</v>
      </c>
      <c r="C28" s="123">
        <v>1984.97</v>
      </c>
      <c r="D28" s="121"/>
    </row>
    <row r="29" spans="1:4" s="11" customFormat="1" ht="15" customHeight="1">
      <c r="A29" s="103" t="s">
        <v>59</v>
      </c>
      <c r="B29" s="104" t="s">
        <v>74</v>
      </c>
      <c r="C29" s="122"/>
      <c r="D29" s="122"/>
    </row>
    <row r="30" spans="1:4" s="11" customFormat="1" ht="15" customHeight="1">
      <c r="A30" s="103" t="s">
        <v>60</v>
      </c>
      <c r="B30" s="104" t="s">
        <v>185</v>
      </c>
      <c r="C30" s="122"/>
      <c r="D30" s="122"/>
    </row>
    <row r="31" spans="1:4" s="11" customFormat="1" ht="15" customHeight="1">
      <c r="A31" s="103" t="s">
        <v>61</v>
      </c>
      <c r="B31" s="104" t="s">
        <v>62</v>
      </c>
      <c r="C31" s="122">
        <v>145.42</v>
      </c>
      <c r="D31" s="122">
        <v>41.13</v>
      </c>
    </row>
    <row r="32" spans="1:6" s="11" customFormat="1" ht="15" customHeight="1">
      <c r="A32" s="103" t="s">
        <v>63</v>
      </c>
      <c r="B32" s="104" t="s">
        <v>64</v>
      </c>
      <c r="C32" s="122"/>
      <c r="D32" s="122"/>
      <c r="F32" s="13"/>
    </row>
    <row r="33" spans="1:4" s="11" customFormat="1" ht="25.5" customHeight="1">
      <c r="A33" s="103" t="s">
        <v>49</v>
      </c>
      <c r="B33" s="104" t="s">
        <v>189</v>
      </c>
      <c r="C33" s="122">
        <f>C21-C22+C29-C30+C31-C32</f>
        <v>1618.42</v>
      </c>
      <c r="D33" s="122">
        <f>D21-D22+D29-D30+D31-D32</f>
        <v>-10103.390000000005</v>
      </c>
    </row>
    <row r="34" spans="1:4" s="11" customFormat="1" ht="15" customHeight="1">
      <c r="A34" s="103" t="s">
        <v>65</v>
      </c>
      <c r="B34" s="104" t="s">
        <v>66</v>
      </c>
      <c r="C34" s="122">
        <f>SUM(C35:C36)</f>
        <v>0</v>
      </c>
      <c r="D34" s="122">
        <f>SUM(D35:D36)</f>
        <v>0</v>
      </c>
    </row>
    <row r="35" spans="1:4" s="11" customFormat="1" ht="15" customHeight="1">
      <c r="A35" s="105" t="s">
        <v>49</v>
      </c>
      <c r="B35" s="106" t="s">
        <v>67</v>
      </c>
      <c r="C35" s="121"/>
      <c r="D35" s="121"/>
    </row>
    <row r="36" spans="1:4" s="11" customFormat="1" ht="15" customHeight="1">
      <c r="A36" s="105" t="s">
        <v>51</v>
      </c>
      <c r="B36" s="106" t="s">
        <v>68</v>
      </c>
      <c r="C36" s="121"/>
      <c r="D36" s="121"/>
    </row>
    <row r="37" spans="1:4" s="11" customFormat="1" ht="15" customHeight="1">
      <c r="A37" s="103" t="s">
        <v>73</v>
      </c>
      <c r="B37" s="104" t="s">
        <v>69</v>
      </c>
      <c r="C37" s="122">
        <f>C33+C34</f>
        <v>1618.42</v>
      </c>
      <c r="D37" s="122">
        <f>D33+D34</f>
        <v>-10103.390000000005</v>
      </c>
    </row>
    <row r="38" spans="1:4" s="11" customFormat="1" ht="15" customHeight="1">
      <c r="A38" s="105" t="s">
        <v>49</v>
      </c>
      <c r="B38" s="106" t="s">
        <v>186</v>
      </c>
      <c r="C38" s="121"/>
      <c r="D38" s="121"/>
    </row>
    <row r="39" spans="1:4" s="11" customFormat="1" ht="15" customHeight="1">
      <c r="A39" s="105" t="s">
        <v>51</v>
      </c>
      <c r="B39" s="106" t="s">
        <v>187</v>
      </c>
      <c r="C39" s="121"/>
      <c r="D39" s="121"/>
    </row>
    <row r="40" spans="1:4" ht="13.5" customHeight="1">
      <c r="A40" s="137" t="s">
        <v>125</v>
      </c>
      <c r="B40" s="137"/>
      <c r="C40" s="137"/>
      <c r="D40" s="137"/>
    </row>
    <row r="41" spans="1:4" ht="13.5" customHeight="1">
      <c r="A41" s="137" t="s">
        <v>254</v>
      </c>
      <c r="B41" s="137"/>
      <c r="C41" s="137"/>
      <c r="D41" s="137"/>
    </row>
    <row r="42" spans="1:4" ht="13.5" customHeight="1">
      <c r="A42" s="137" t="s">
        <v>253</v>
      </c>
      <c r="B42" s="137"/>
      <c r="C42" s="137"/>
      <c r="D42" s="137"/>
    </row>
    <row r="43" spans="1:4" ht="13.5" customHeight="1">
      <c r="A43" s="109"/>
      <c r="B43" s="109"/>
      <c r="C43" s="109"/>
      <c r="D43" s="109"/>
    </row>
    <row r="44" spans="1:4" ht="13.5" customHeight="1">
      <c r="A44" s="109"/>
      <c r="B44" s="109"/>
      <c r="C44" s="109"/>
      <c r="D44" s="109"/>
    </row>
    <row r="45" ht="13.5" customHeight="1"/>
    <row r="46" ht="13.5" customHeight="1"/>
  </sheetData>
  <mergeCells count="9">
    <mergeCell ref="A40:D40"/>
    <mergeCell ref="A41:D41"/>
    <mergeCell ref="A42:D42"/>
    <mergeCell ref="A8:A9"/>
    <mergeCell ref="B8:B9"/>
    <mergeCell ref="A1:B1"/>
    <mergeCell ref="A3:D3"/>
    <mergeCell ref="A5:D5"/>
    <mergeCell ref="A6:D6"/>
  </mergeCells>
  <printOptions/>
  <pageMargins left="0.47" right="0.45" top="0.34" bottom="0.67" header="0.2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="80" zoomScaleNormal="80" workbookViewId="0" topLeftCell="A133">
      <selection activeCell="B142" sqref="B142"/>
    </sheetView>
  </sheetViews>
  <sheetFormatPr defaultColWidth="9.00390625" defaultRowHeight="12.75"/>
  <cols>
    <col min="1" max="1" width="5.00390625" style="14" customWidth="1"/>
    <col min="2" max="2" width="30.375" style="15" customWidth="1"/>
    <col min="3" max="6" width="16.75390625" style="15" customWidth="1"/>
    <col min="7" max="7" width="9.875" style="15" bestFit="1" customWidth="1"/>
    <col min="8" max="16384" width="9.125" style="15" customWidth="1"/>
  </cols>
  <sheetData>
    <row r="1" spans="1:2" ht="19.5" customHeight="1">
      <c r="A1" s="175" t="s">
        <v>160</v>
      </c>
      <c r="B1" s="175"/>
    </row>
    <row r="2" spans="1:2" ht="19.5" customHeight="1">
      <c r="A2" s="169" t="s">
        <v>1</v>
      </c>
      <c r="B2" s="169"/>
    </row>
    <row r="3" ht="3" customHeight="1"/>
    <row r="4" spans="1:6" s="17" customFormat="1" ht="27" customHeight="1">
      <c r="A4" s="172" t="s">
        <v>232</v>
      </c>
      <c r="B4" s="173"/>
      <c r="C4" s="173"/>
      <c r="D4" s="173"/>
      <c r="E4" s="173"/>
      <c r="F4" s="174"/>
    </row>
    <row r="5" spans="1:6" s="17" customFormat="1" ht="27" customHeight="1" thickBot="1">
      <c r="A5" s="22" t="s">
        <v>77</v>
      </c>
      <c r="B5" s="161" t="s">
        <v>204</v>
      </c>
      <c r="C5" s="161"/>
      <c r="D5" s="161"/>
      <c r="E5" s="161"/>
      <c r="F5" s="161"/>
    </row>
    <row r="6" spans="1:6" s="17" customFormat="1" ht="19.5" customHeight="1" thickBot="1">
      <c r="A6" s="22"/>
      <c r="B6" s="41"/>
      <c r="C6" s="41"/>
      <c r="D6" s="41"/>
      <c r="E6" s="41"/>
      <c r="F6" s="41"/>
    </row>
    <row r="7" spans="1:6" s="17" customFormat="1" ht="19.5" customHeight="1">
      <c r="A7" s="22"/>
      <c r="B7" s="163" t="s">
        <v>19</v>
      </c>
      <c r="C7" s="164"/>
      <c r="D7" s="164"/>
      <c r="E7" s="164"/>
      <c r="F7" s="165"/>
    </row>
    <row r="8" spans="1:6" s="17" customFormat="1" ht="69.75" customHeight="1">
      <c r="A8" s="22"/>
      <c r="B8" s="23" t="s">
        <v>20</v>
      </c>
      <c r="C8" s="24" t="s">
        <v>21</v>
      </c>
      <c r="D8" s="24" t="s">
        <v>91</v>
      </c>
      <c r="E8" s="24" t="s">
        <v>39</v>
      </c>
      <c r="F8" s="25" t="s">
        <v>22</v>
      </c>
    </row>
    <row r="9" spans="1:6" s="17" customFormat="1" ht="15" customHeight="1">
      <c r="A9" s="22"/>
      <c r="B9" s="26" t="s">
        <v>23</v>
      </c>
      <c r="C9" s="86"/>
      <c r="D9" s="86"/>
      <c r="E9" s="86"/>
      <c r="F9" s="87">
        <f>C9+D9-E9</f>
        <v>0</v>
      </c>
    </row>
    <row r="10" spans="1:6" s="17" customFormat="1" ht="15" customHeight="1">
      <c r="A10" s="22"/>
      <c r="B10" s="26" t="s">
        <v>24</v>
      </c>
      <c r="C10" s="86"/>
      <c r="D10" s="86"/>
      <c r="E10" s="86"/>
      <c r="F10" s="87">
        <f>C10+D10-E10</f>
        <v>0</v>
      </c>
    </row>
    <row r="11" spans="1:6" s="17" customFormat="1" ht="15" customHeight="1">
      <c r="A11" s="22"/>
      <c r="B11" s="26" t="s">
        <v>80</v>
      </c>
      <c r="C11" s="86"/>
      <c r="D11" s="86"/>
      <c r="E11" s="86"/>
      <c r="F11" s="87">
        <f>C11+D11-E11</f>
        <v>0</v>
      </c>
    </row>
    <row r="12" spans="1:6" s="17" customFormat="1" ht="15" customHeight="1">
      <c r="A12" s="22"/>
      <c r="B12" s="26" t="s">
        <v>25</v>
      </c>
      <c r="C12" s="86"/>
      <c r="D12" s="86"/>
      <c r="E12" s="86"/>
      <c r="F12" s="87">
        <f>C12+D12-E12</f>
        <v>0</v>
      </c>
    </row>
    <row r="13" spans="1:6" s="17" customFormat="1" ht="15" customHeight="1">
      <c r="A13" s="22"/>
      <c r="B13" s="26" t="s">
        <v>83</v>
      </c>
      <c r="C13" s="86">
        <v>0</v>
      </c>
      <c r="D13" s="86">
        <v>3619.74</v>
      </c>
      <c r="E13" s="86"/>
      <c r="F13" s="87">
        <f>C13+D13-E13</f>
        <v>3619.74</v>
      </c>
    </row>
    <row r="14" spans="1:6" s="17" customFormat="1" ht="15" customHeight="1" thickBot="1">
      <c r="A14" s="22"/>
      <c r="B14" s="27" t="s">
        <v>81</v>
      </c>
      <c r="C14" s="88">
        <f>SUM(C9:C13)</f>
        <v>0</v>
      </c>
      <c r="D14" s="88">
        <f>SUM(D9:D13)</f>
        <v>3619.74</v>
      </c>
      <c r="E14" s="88">
        <f>SUM(E9:E13)</f>
        <v>0</v>
      </c>
      <c r="F14" s="90">
        <f>SUM(F9:F13)</f>
        <v>3619.74</v>
      </c>
    </row>
    <row r="15" spans="1:6" s="17" customFormat="1" ht="19.5" customHeight="1" thickBot="1">
      <c r="A15" s="22"/>
      <c r="B15" s="28"/>
      <c r="C15" s="16"/>
      <c r="D15" s="16"/>
      <c r="E15" s="16"/>
      <c r="F15" s="16"/>
    </row>
    <row r="16" spans="1:6" s="17" customFormat="1" ht="19.5" customHeight="1">
      <c r="A16" s="22"/>
      <c r="B16" s="166" t="s">
        <v>26</v>
      </c>
      <c r="C16" s="167"/>
      <c r="D16" s="167"/>
      <c r="E16" s="167"/>
      <c r="F16" s="168"/>
    </row>
    <row r="17" spans="1:6" s="17" customFormat="1" ht="69.75" customHeight="1">
      <c r="A17" s="22"/>
      <c r="B17" s="23" t="s">
        <v>82</v>
      </c>
      <c r="C17" s="24" t="s">
        <v>27</v>
      </c>
      <c r="D17" s="24" t="s">
        <v>28</v>
      </c>
      <c r="E17" s="24" t="s">
        <v>40</v>
      </c>
      <c r="F17" s="25" t="s">
        <v>22</v>
      </c>
    </row>
    <row r="18" spans="1:6" s="17" customFormat="1" ht="15" customHeight="1">
      <c r="A18" s="22"/>
      <c r="B18" s="26" t="s">
        <v>84</v>
      </c>
      <c r="C18" s="86"/>
      <c r="D18" s="86"/>
      <c r="E18" s="86"/>
      <c r="F18" s="87">
        <f>C18+D18-E18</f>
        <v>0</v>
      </c>
    </row>
    <row r="19" spans="1:6" s="17" customFormat="1" ht="15" customHeight="1">
      <c r="A19" s="22"/>
      <c r="B19" s="26" t="s">
        <v>85</v>
      </c>
      <c r="C19" s="86"/>
      <c r="D19" s="86"/>
      <c r="E19" s="86"/>
      <c r="F19" s="87">
        <f>C19+D19-E19</f>
        <v>0</v>
      </c>
    </row>
    <row r="20" spans="1:6" s="17" customFormat="1" ht="15" customHeight="1">
      <c r="A20" s="22"/>
      <c r="B20" s="26" t="s">
        <v>86</v>
      </c>
      <c r="C20" s="86"/>
      <c r="D20" s="86"/>
      <c r="E20" s="86"/>
      <c r="F20" s="87">
        <f>C20+D20-E20</f>
        <v>0</v>
      </c>
    </row>
    <row r="21" spans="1:6" s="17" customFormat="1" ht="15" customHeight="1">
      <c r="A21" s="22"/>
      <c r="B21" s="26" t="s">
        <v>87</v>
      </c>
      <c r="C21" s="86">
        <v>0</v>
      </c>
      <c r="D21" s="86">
        <v>3619.74</v>
      </c>
      <c r="E21" s="86"/>
      <c r="F21" s="87">
        <f>C21+D21-E21</f>
        <v>3619.74</v>
      </c>
    </row>
    <row r="22" spans="1:6" s="17" customFormat="1" ht="15" customHeight="1" thickBot="1">
      <c r="A22" s="22"/>
      <c r="B22" s="27" t="s">
        <v>81</v>
      </c>
      <c r="C22" s="88">
        <f>SUM(C18:C21)</f>
        <v>0</v>
      </c>
      <c r="D22" s="88">
        <f>SUM(D18:D21)</f>
        <v>3619.74</v>
      </c>
      <c r="E22" s="88">
        <f>SUM(E18:E21)</f>
        <v>0</v>
      </c>
      <c r="F22" s="90">
        <f>SUM(F18:F21)</f>
        <v>3619.74</v>
      </c>
    </row>
    <row r="23" spans="1:6" s="17" customFormat="1" ht="19.5" customHeight="1" thickBot="1">
      <c r="A23" s="22"/>
      <c r="B23" s="41"/>
      <c r="C23" s="41"/>
      <c r="D23" s="41"/>
      <c r="E23" s="41"/>
      <c r="F23" s="41"/>
    </row>
    <row r="24" spans="1:6" s="17" customFormat="1" ht="21" customHeight="1">
      <c r="A24" s="14"/>
      <c r="B24" s="163" t="s">
        <v>29</v>
      </c>
      <c r="C24" s="164"/>
      <c r="D24" s="164"/>
      <c r="E24" s="164"/>
      <c r="F24" s="165"/>
    </row>
    <row r="25" spans="1:6" s="17" customFormat="1" ht="53.25" customHeight="1">
      <c r="A25" s="14"/>
      <c r="B25" s="23" t="s">
        <v>92</v>
      </c>
      <c r="C25" s="24" t="s">
        <v>21</v>
      </c>
      <c r="D25" s="24" t="s">
        <v>90</v>
      </c>
      <c r="E25" s="24" t="s">
        <v>41</v>
      </c>
      <c r="F25" s="25" t="s">
        <v>22</v>
      </c>
    </row>
    <row r="26" spans="1:6" s="17" customFormat="1" ht="15" customHeight="1">
      <c r="A26" s="14"/>
      <c r="B26" s="31" t="s">
        <v>12</v>
      </c>
      <c r="C26" s="86">
        <v>488</v>
      </c>
      <c r="D26" s="86">
        <v>0</v>
      </c>
      <c r="E26" s="86"/>
      <c r="F26" s="87">
        <f>C26+D26-E26</f>
        <v>488</v>
      </c>
    </row>
    <row r="27" spans="1:6" s="17" customFormat="1" ht="27.75" customHeight="1">
      <c r="A27" s="14"/>
      <c r="B27" s="31" t="s">
        <v>88</v>
      </c>
      <c r="C27" s="86"/>
      <c r="D27" s="86"/>
      <c r="E27" s="86"/>
      <c r="F27" s="87">
        <f>C27+D27-E27</f>
        <v>0</v>
      </c>
    </row>
    <row r="28" spans="1:6" s="17" customFormat="1" ht="15" customHeight="1" thickBot="1">
      <c r="A28" s="14"/>
      <c r="B28" s="27" t="s">
        <v>81</v>
      </c>
      <c r="C28" s="88">
        <f>SUM(C26:C27)</f>
        <v>488</v>
      </c>
      <c r="D28" s="88">
        <f>SUM(D26:D27)</f>
        <v>0</v>
      </c>
      <c r="E28" s="88">
        <f>SUM(E26:E27)</f>
        <v>0</v>
      </c>
      <c r="F28" s="89">
        <f>SUM(F26:F27)</f>
        <v>488</v>
      </c>
    </row>
    <row r="29" spans="1:6" s="17" customFormat="1" ht="34.5" customHeight="1" thickBot="1">
      <c r="A29" s="14"/>
      <c r="B29" s="32"/>
      <c r="C29" s="33"/>
      <c r="D29" s="33"/>
      <c r="E29" s="33"/>
      <c r="F29" s="33"/>
    </row>
    <row r="30" spans="1:6" s="17" customFormat="1" ht="21" customHeight="1">
      <c r="A30" s="14"/>
      <c r="B30" s="163" t="s">
        <v>43</v>
      </c>
      <c r="C30" s="164"/>
      <c r="D30" s="164"/>
      <c r="E30" s="164"/>
      <c r="F30" s="165"/>
    </row>
    <row r="31" spans="1:6" s="17" customFormat="1" ht="54" customHeight="1">
      <c r="A31" s="14"/>
      <c r="B31" s="23" t="s">
        <v>92</v>
      </c>
      <c r="C31" s="24" t="s">
        <v>27</v>
      </c>
      <c r="D31" s="24" t="s">
        <v>89</v>
      </c>
      <c r="E31" s="24" t="s">
        <v>42</v>
      </c>
      <c r="F31" s="25" t="s">
        <v>22</v>
      </c>
    </row>
    <row r="32" spans="1:10" s="17" customFormat="1" ht="15" customHeight="1">
      <c r="A32" s="14"/>
      <c r="B32" s="31" t="s">
        <v>12</v>
      </c>
      <c r="C32" s="86">
        <v>488</v>
      </c>
      <c r="D32" s="86"/>
      <c r="E32" s="86"/>
      <c r="F32" s="87">
        <f>C32+D32-E32</f>
        <v>488</v>
      </c>
      <c r="J32" s="34"/>
    </row>
    <row r="33" spans="1:6" s="17" customFormat="1" ht="15" customHeight="1" thickBot="1">
      <c r="A33" s="14"/>
      <c r="B33" s="27" t="s">
        <v>81</v>
      </c>
      <c r="C33" s="88">
        <f>SUM(C32:C32)</f>
        <v>488</v>
      </c>
      <c r="D33" s="88">
        <f>SUM(D32:D32)</f>
        <v>0</v>
      </c>
      <c r="E33" s="88">
        <f>SUM(E32:E32)</f>
        <v>0</v>
      </c>
      <c r="F33" s="90">
        <f>SUM(F32:F32)</f>
        <v>488</v>
      </c>
    </row>
    <row r="34" spans="1:7" s="17" customFormat="1" ht="20.25" customHeight="1" thickBot="1">
      <c r="A34" s="14" t="s">
        <v>78</v>
      </c>
      <c r="B34" s="162" t="s">
        <v>205</v>
      </c>
      <c r="C34" s="162"/>
      <c r="D34" s="162"/>
      <c r="E34" s="162"/>
      <c r="F34" s="162"/>
      <c r="G34" s="19"/>
    </row>
    <row r="35" spans="1:7" s="17" customFormat="1" ht="20.25" customHeight="1">
      <c r="A35" s="14"/>
      <c r="B35" s="183" t="s">
        <v>30</v>
      </c>
      <c r="C35" s="185" t="s">
        <v>93</v>
      </c>
      <c r="D35" s="185"/>
      <c r="E35" s="185"/>
      <c r="F35" s="186"/>
      <c r="G35" s="19"/>
    </row>
    <row r="36" spans="1:7" s="17" customFormat="1" ht="28.5" customHeight="1">
      <c r="A36" s="14"/>
      <c r="B36" s="184"/>
      <c r="C36" s="24" t="s">
        <v>31</v>
      </c>
      <c r="D36" s="24" t="s">
        <v>95</v>
      </c>
      <c r="E36" s="24" t="s">
        <v>96</v>
      </c>
      <c r="F36" s="25" t="s">
        <v>94</v>
      </c>
      <c r="G36" s="19"/>
    </row>
    <row r="37" spans="1:7" s="17" customFormat="1" ht="20.25" customHeight="1">
      <c r="A37" s="14"/>
      <c r="B37" s="26" t="s">
        <v>32</v>
      </c>
      <c r="C37" s="86"/>
      <c r="D37" s="86"/>
      <c r="E37" s="86"/>
      <c r="F37" s="87"/>
      <c r="G37" s="19"/>
    </row>
    <row r="38" spans="1:7" s="17" customFormat="1" ht="24.75" customHeight="1">
      <c r="A38" s="14"/>
      <c r="B38" s="26" t="s">
        <v>97</v>
      </c>
      <c r="C38" s="86">
        <f>C39</f>
        <v>160.03</v>
      </c>
      <c r="D38" s="86"/>
      <c r="E38" s="86"/>
      <c r="F38" s="87"/>
      <c r="G38" s="19"/>
    </row>
    <row r="39" spans="1:7" s="17" customFormat="1" ht="20.25" customHeight="1">
      <c r="A39" s="14"/>
      <c r="B39" s="26" t="s">
        <v>33</v>
      </c>
      <c r="C39" s="86">
        <v>160.03</v>
      </c>
      <c r="D39" s="86"/>
      <c r="E39" s="86"/>
      <c r="F39" s="87"/>
      <c r="G39" s="19"/>
    </row>
    <row r="40" spans="1:7" s="17" customFormat="1" ht="15" customHeight="1">
      <c r="A40" s="14"/>
      <c r="B40" s="26" t="s">
        <v>196</v>
      </c>
      <c r="C40" s="86"/>
      <c r="D40" s="187"/>
      <c r="E40" s="187"/>
      <c r="F40" s="188"/>
      <c r="G40" s="19"/>
    </row>
    <row r="41" spans="1:7" s="17" customFormat="1" ht="15" customHeight="1">
      <c r="A41" s="14"/>
      <c r="B41" s="26" t="s">
        <v>34</v>
      </c>
      <c r="C41" s="86"/>
      <c r="D41" s="187"/>
      <c r="E41" s="187"/>
      <c r="F41" s="188"/>
      <c r="G41" s="19"/>
    </row>
    <row r="42" spans="1:7" s="17" customFormat="1" ht="15" customHeight="1">
      <c r="A42" s="14"/>
      <c r="B42" s="26" t="s">
        <v>35</v>
      </c>
      <c r="C42" s="86"/>
      <c r="D42" s="187"/>
      <c r="E42" s="187"/>
      <c r="F42" s="188"/>
      <c r="G42" s="19"/>
    </row>
    <row r="43" spans="1:7" s="17" customFormat="1" ht="15" customHeight="1" thickBot="1">
      <c r="A43" s="14"/>
      <c r="B43" s="35" t="s">
        <v>36</v>
      </c>
      <c r="C43" s="88">
        <f>SUM(C39:C42)</f>
        <v>160.03</v>
      </c>
      <c r="D43" s="88">
        <f>SUM(D39:D42)</f>
        <v>0</v>
      </c>
      <c r="E43" s="88">
        <f>SUM(E39:E42)</f>
        <v>0</v>
      </c>
      <c r="F43" s="90">
        <f>SUM(F39:F42)</f>
        <v>0</v>
      </c>
      <c r="G43" s="19"/>
    </row>
    <row r="44" spans="1:7" s="17" customFormat="1" ht="15" customHeight="1">
      <c r="A44" s="14"/>
      <c r="B44" s="32"/>
      <c r="C44" s="45"/>
      <c r="D44" s="45"/>
      <c r="E44" s="45"/>
      <c r="F44" s="45"/>
      <c r="G44" s="19"/>
    </row>
    <row r="45" spans="1:7" s="17" customFormat="1" ht="20.25" customHeight="1">
      <c r="A45" s="14"/>
      <c r="B45" s="22" t="s">
        <v>252</v>
      </c>
      <c r="C45" s="45"/>
      <c r="D45" s="45"/>
      <c r="E45" s="45"/>
      <c r="F45" s="45"/>
      <c r="G45" s="19"/>
    </row>
    <row r="46" spans="2:6" ht="15" customHeight="1">
      <c r="B46" s="111"/>
      <c r="C46" s="112"/>
      <c r="D46" s="112"/>
      <c r="E46" s="112"/>
      <c r="F46" s="112"/>
    </row>
    <row r="47" spans="1:6" s="36" customFormat="1" ht="21" customHeight="1" thickBot="1">
      <c r="A47" s="14" t="s">
        <v>79</v>
      </c>
      <c r="B47" s="189" t="s">
        <v>98</v>
      </c>
      <c r="C47" s="189"/>
      <c r="D47" s="189"/>
      <c r="E47" s="189"/>
      <c r="F47" s="189"/>
    </row>
    <row r="48" spans="2:6" ht="20.25" customHeight="1">
      <c r="B48" s="190" t="s">
        <v>202</v>
      </c>
      <c r="C48" s="192" t="s">
        <v>198</v>
      </c>
      <c r="D48" s="193"/>
      <c r="E48" s="193"/>
      <c r="F48" s="194"/>
    </row>
    <row r="49" spans="2:6" ht="28.5" customHeight="1">
      <c r="B49" s="191"/>
      <c r="C49" s="24" t="s">
        <v>31</v>
      </c>
      <c r="D49" s="24" t="s">
        <v>95</v>
      </c>
      <c r="E49" s="24" t="s">
        <v>96</v>
      </c>
      <c r="F49" s="25" t="s">
        <v>94</v>
      </c>
    </row>
    <row r="50" spans="2:6" ht="28.5" customHeight="1">
      <c r="B50" s="26" t="s">
        <v>199</v>
      </c>
      <c r="C50" s="86"/>
      <c r="D50" s="86"/>
      <c r="E50" s="86"/>
      <c r="F50" s="87"/>
    </row>
    <row r="51" spans="2:6" ht="28.5" customHeight="1">
      <c r="B51" s="26" t="s">
        <v>201</v>
      </c>
      <c r="C51" s="86">
        <f>C55</f>
        <v>880</v>
      </c>
      <c r="D51" s="86"/>
      <c r="E51" s="86"/>
      <c r="F51" s="87"/>
    </row>
    <row r="52" spans="2:6" ht="21" customHeight="1">
      <c r="B52" s="26" t="s">
        <v>33</v>
      </c>
      <c r="C52" s="86"/>
      <c r="D52" s="86"/>
      <c r="E52" s="86"/>
      <c r="F52" s="87"/>
    </row>
    <row r="53" spans="2:6" ht="21" customHeight="1">
      <c r="B53" s="26" t="s">
        <v>196</v>
      </c>
      <c r="C53" s="86"/>
      <c r="D53" s="187"/>
      <c r="E53" s="187"/>
      <c r="F53" s="188"/>
    </row>
    <row r="54" spans="2:6" ht="21" customHeight="1">
      <c r="B54" s="26" t="s">
        <v>34</v>
      </c>
      <c r="C54" s="86"/>
      <c r="D54" s="187"/>
      <c r="E54" s="187"/>
      <c r="F54" s="188"/>
    </row>
    <row r="55" spans="2:6" ht="21" customHeight="1">
      <c r="B55" s="26" t="s">
        <v>35</v>
      </c>
      <c r="C55" s="86">
        <v>880</v>
      </c>
      <c r="D55" s="187"/>
      <c r="E55" s="187"/>
      <c r="F55" s="188"/>
    </row>
    <row r="56" spans="2:6" ht="21" customHeight="1" thickBot="1">
      <c r="B56" s="35" t="s">
        <v>200</v>
      </c>
      <c r="C56" s="88">
        <f>SUM(C52:C55)</f>
        <v>880</v>
      </c>
      <c r="D56" s="88">
        <f>SUM(D52:D55)</f>
        <v>0</v>
      </c>
      <c r="E56" s="88">
        <f>SUM(E52:E55)</f>
        <v>0</v>
      </c>
      <c r="F56" s="90">
        <f>SUM(F52:F55)</f>
        <v>0</v>
      </c>
    </row>
    <row r="57" spans="2:6" ht="21" customHeight="1">
      <c r="B57" s="32"/>
      <c r="C57" s="45"/>
      <c r="D57" s="45"/>
      <c r="E57" s="45"/>
      <c r="F57" s="45"/>
    </row>
    <row r="58" spans="2:6" ht="21" customHeight="1">
      <c r="B58" s="22" t="s">
        <v>234</v>
      </c>
      <c r="C58" s="45"/>
      <c r="D58" s="45"/>
      <c r="E58" s="45"/>
      <c r="F58" s="45"/>
    </row>
    <row r="59" spans="2:6" ht="15" customHeight="1">
      <c r="B59" s="29"/>
      <c r="C59" s="30"/>
      <c r="D59" s="30"/>
      <c r="F59" s="30"/>
    </row>
    <row r="60" spans="1:6" s="42" customFormat="1" ht="20.25" customHeight="1" thickBot="1">
      <c r="A60" s="14" t="s">
        <v>103</v>
      </c>
      <c r="B60" s="142" t="s">
        <v>195</v>
      </c>
      <c r="C60" s="142"/>
      <c r="D60" s="142"/>
      <c r="E60" s="142"/>
      <c r="F60" s="142"/>
    </row>
    <row r="61" spans="1:5" s="42" customFormat="1" ht="15" customHeight="1">
      <c r="A61" s="14"/>
      <c r="B61" s="158" t="s">
        <v>11</v>
      </c>
      <c r="C61" s="159"/>
      <c r="D61" s="160"/>
      <c r="E61" s="37" t="s">
        <v>38</v>
      </c>
    </row>
    <row r="62" spans="1:5" s="42" customFormat="1" ht="15" customHeight="1">
      <c r="A62" s="14"/>
      <c r="B62" s="156" t="s">
        <v>123</v>
      </c>
      <c r="C62" s="157"/>
      <c r="D62" s="157"/>
      <c r="E62" s="52">
        <v>3227.37</v>
      </c>
    </row>
    <row r="63" spans="1:5" s="42" customFormat="1" ht="15" customHeight="1">
      <c r="A63" s="14"/>
      <c r="B63" s="153" t="s">
        <v>102</v>
      </c>
      <c r="C63" s="154"/>
      <c r="D63" s="155"/>
      <c r="E63" s="53"/>
    </row>
    <row r="64" spans="1:5" s="42" customFormat="1" ht="15" customHeight="1">
      <c r="A64" s="14"/>
      <c r="B64" s="156" t="s">
        <v>227</v>
      </c>
      <c r="C64" s="157"/>
      <c r="D64" s="157"/>
      <c r="E64" s="52"/>
    </row>
    <row r="65" spans="1:5" s="42" customFormat="1" ht="15" customHeight="1" thickBot="1">
      <c r="A65" s="14"/>
      <c r="B65" s="195" t="s">
        <v>228</v>
      </c>
      <c r="C65" s="196"/>
      <c r="D65" s="196"/>
      <c r="E65" s="54">
        <f>E62</f>
        <v>3227.37</v>
      </c>
    </row>
    <row r="66" spans="1:5" s="42" customFormat="1" ht="15" customHeight="1">
      <c r="A66" s="14"/>
      <c r="B66" s="41"/>
      <c r="C66" s="41"/>
      <c r="D66" s="41"/>
      <c r="E66" s="110"/>
    </row>
    <row r="67" spans="1:6" s="17" customFormat="1" ht="21" customHeight="1" thickBot="1">
      <c r="A67" s="14" t="s">
        <v>104</v>
      </c>
      <c r="B67" s="161" t="s">
        <v>101</v>
      </c>
      <c r="C67" s="161"/>
      <c r="D67" s="161"/>
      <c r="E67" s="161"/>
      <c r="F67" s="161"/>
    </row>
    <row r="68" spans="2:6" ht="15" customHeight="1">
      <c r="B68" s="158" t="s">
        <v>37</v>
      </c>
      <c r="C68" s="159"/>
      <c r="D68" s="160"/>
      <c r="E68" s="178" t="s">
        <v>99</v>
      </c>
      <c r="F68" s="144"/>
    </row>
    <row r="69" spans="2:6" ht="15" customHeight="1">
      <c r="B69" s="179"/>
      <c r="C69" s="180"/>
      <c r="D69" s="181"/>
      <c r="E69" s="38" t="s">
        <v>7</v>
      </c>
      <c r="F69" s="39" t="s">
        <v>8</v>
      </c>
    </row>
    <row r="70" spans="2:6" ht="15" customHeight="1">
      <c r="B70" s="156" t="s">
        <v>122</v>
      </c>
      <c r="C70" s="157"/>
      <c r="D70" s="157"/>
      <c r="E70" s="55">
        <v>660.78</v>
      </c>
      <c r="F70" s="52"/>
    </row>
    <row r="71" spans="2:6" ht="15" customHeight="1">
      <c r="B71" s="176" t="s">
        <v>100</v>
      </c>
      <c r="C71" s="177"/>
      <c r="D71" s="177"/>
      <c r="E71" s="197"/>
      <c r="F71" s="198"/>
    </row>
    <row r="72" spans="2:6" ht="15" customHeight="1">
      <c r="B72" s="176" t="s">
        <v>209</v>
      </c>
      <c r="C72" s="177"/>
      <c r="D72" s="177"/>
      <c r="E72" s="55">
        <v>554.03</v>
      </c>
      <c r="F72" s="52">
        <v>0</v>
      </c>
    </row>
    <row r="73" spans="1:6" s="40" customFormat="1" ht="15" customHeight="1" thickBot="1">
      <c r="A73" s="18"/>
      <c r="B73" s="199" t="s">
        <v>206</v>
      </c>
      <c r="C73" s="200"/>
      <c r="D73" s="200"/>
      <c r="E73" s="56">
        <v>106.75</v>
      </c>
      <c r="F73" s="54">
        <v>0</v>
      </c>
    </row>
    <row r="74" spans="1:6" s="40" customFormat="1" ht="15" customHeight="1">
      <c r="A74" s="18"/>
      <c r="B74" s="20"/>
      <c r="C74" s="20"/>
      <c r="D74" s="20"/>
      <c r="E74" s="110"/>
      <c r="F74" s="110"/>
    </row>
    <row r="75" spans="1:6" s="40" customFormat="1" ht="15" customHeight="1">
      <c r="A75" s="18"/>
      <c r="B75" s="20"/>
      <c r="C75" s="20"/>
      <c r="D75" s="20"/>
      <c r="E75" s="110"/>
      <c r="F75" s="110"/>
    </row>
    <row r="76" spans="1:7" s="17" customFormat="1" ht="12.75" customHeight="1" thickBot="1">
      <c r="A76" s="14" t="s">
        <v>105</v>
      </c>
      <c r="B76" s="142" t="s">
        <v>106</v>
      </c>
      <c r="C76" s="142"/>
      <c r="D76" s="142"/>
      <c r="E76" s="142"/>
      <c r="F76" s="142"/>
      <c r="G76" s="44"/>
    </row>
    <row r="77" spans="1:7" s="17" customFormat="1" ht="12" customHeight="1">
      <c r="A77" s="14"/>
      <c r="B77" s="150" t="s">
        <v>107</v>
      </c>
      <c r="C77" s="151"/>
      <c r="D77" s="151"/>
      <c r="E77" s="152"/>
      <c r="F77" s="37" t="s">
        <v>38</v>
      </c>
      <c r="G77" s="41"/>
    </row>
    <row r="78" spans="1:7" s="17" customFormat="1" ht="15" customHeight="1">
      <c r="A78" s="14"/>
      <c r="B78" s="153" t="s">
        <v>108</v>
      </c>
      <c r="C78" s="154"/>
      <c r="D78" s="154"/>
      <c r="E78" s="155"/>
      <c r="F78" s="57">
        <f>F79+F83+F84+F85+F86+F87+F89+F90</f>
        <v>67356.36</v>
      </c>
      <c r="G78" s="41"/>
    </row>
    <row r="79" spans="1:7" s="17" customFormat="1" ht="15" customHeight="1">
      <c r="A79" s="14"/>
      <c r="B79" s="128" t="s">
        <v>164</v>
      </c>
      <c r="C79" s="129"/>
      <c r="D79" s="129"/>
      <c r="E79" s="141"/>
      <c r="F79" s="57">
        <f>SUM(F80:F82)</f>
        <v>18000.06</v>
      </c>
      <c r="G79" s="41"/>
    </row>
    <row r="80" spans="1:7" s="17" customFormat="1" ht="15" customHeight="1">
      <c r="A80" s="14"/>
      <c r="B80" s="128" t="s">
        <v>165</v>
      </c>
      <c r="C80" s="129"/>
      <c r="D80" s="129"/>
      <c r="E80" s="141"/>
      <c r="F80" s="57">
        <v>0</v>
      </c>
      <c r="G80" s="41"/>
    </row>
    <row r="81" spans="1:7" s="17" customFormat="1" ht="15" customHeight="1">
      <c r="A81" s="14"/>
      <c r="B81" s="128" t="s">
        <v>166</v>
      </c>
      <c r="C81" s="129"/>
      <c r="D81" s="129"/>
      <c r="E81" s="141"/>
      <c r="F81" s="57">
        <v>18000.06</v>
      </c>
      <c r="G81" s="41"/>
    </row>
    <row r="82" spans="1:7" s="17" customFormat="1" ht="15" customHeight="1">
      <c r="A82" s="14"/>
      <c r="B82" s="128" t="s">
        <v>167</v>
      </c>
      <c r="C82" s="129"/>
      <c r="D82" s="129"/>
      <c r="E82" s="141"/>
      <c r="F82" s="57">
        <v>0</v>
      </c>
      <c r="G82" s="41"/>
    </row>
    <row r="83" spans="1:7" s="17" customFormat="1" ht="15" customHeight="1">
      <c r="A83" s="14"/>
      <c r="B83" s="128" t="s">
        <v>161</v>
      </c>
      <c r="C83" s="129"/>
      <c r="D83" s="129"/>
      <c r="E83" s="141"/>
      <c r="F83" s="57">
        <v>400</v>
      </c>
      <c r="G83" s="41"/>
    </row>
    <row r="84" spans="1:7" s="17" customFormat="1" ht="15" customHeight="1">
      <c r="A84" s="14"/>
      <c r="B84" s="128" t="s">
        <v>162</v>
      </c>
      <c r="C84" s="129"/>
      <c r="D84" s="129"/>
      <c r="E84" s="141"/>
      <c r="F84" s="57">
        <v>0</v>
      </c>
      <c r="G84" s="41"/>
    </row>
    <row r="85" spans="1:7" s="17" customFormat="1" ht="12" customHeight="1">
      <c r="A85" s="14"/>
      <c r="B85" s="128" t="s">
        <v>163</v>
      </c>
      <c r="C85" s="129"/>
      <c r="D85" s="129"/>
      <c r="E85" s="141"/>
      <c r="F85" s="57">
        <v>6812.3</v>
      </c>
      <c r="G85" s="41"/>
    </row>
    <row r="86" spans="1:7" s="17" customFormat="1" ht="15" customHeight="1">
      <c r="A86" s="14"/>
      <c r="B86" s="128" t="s">
        <v>168</v>
      </c>
      <c r="C86" s="129"/>
      <c r="D86" s="129"/>
      <c r="E86" s="141"/>
      <c r="F86" s="57">
        <v>0</v>
      </c>
      <c r="G86" s="41"/>
    </row>
    <row r="87" spans="1:7" s="17" customFormat="1" ht="15" customHeight="1">
      <c r="A87" s="14"/>
      <c r="B87" s="128" t="s">
        <v>169</v>
      </c>
      <c r="C87" s="129"/>
      <c r="D87" s="129"/>
      <c r="E87" s="141"/>
      <c r="F87" s="57">
        <f>SUM(F88:F88)</f>
        <v>0</v>
      </c>
      <c r="G87" s="41"/>
    </row>
    <row r="88" spans="1:7" s="17" customFormat="1" ht="23.25" customHeight="1">
      <c r="A88" s="14"/>
      <c r="B88" s="128" t="s">
        <v>197</v>
      </c>
      <c r="C88" s="129"/>
      <c r="D88" s="129"/>
      <c r="E88" s="141"/>
      <c r="F88" s="57">
        <v>0</v>
      </c>
      <c r="G88" s="41"/>
    </row>
    <row r="89" spans="1:7" s="17" customFormat="1" ht="15" customHeight="1">
      <c r="A89" s="14"/>
      <c r="B89" s="128" t="s">
        <v>170</v>
      </c>
      <c r="C89" s="129"/>
      <c r="D89" s="129"/>
      <c r="E89" s="141"/>
      <c r="F89" s="57">
        <v>11565</v>
      </c>
      <c r="G89" s="41"/>
    </row>
    <row r="90" spans="1:7" s="17" customFormat="1" ht="15" customHeight="1">
      <c r="A90" s="14"/>
      <c r="B90" s="128" t="s">
        <v>171</v>
      </c>
      <c r="C90" s="129"/>
      <c r="D90" s="129"/>
      <c r="E90" s="141"/>
      <c r="F90" s="57">
        <v>30579</v>
      </c>
      <c r="G90" s="41"/>
    </row>
    <row r="91" spans="1:7" s="17" customFormat="1" ht="15" customHeight="1">
      <c r="A91" s="14"/>
      <c r="B91" s="153" t="s">
        <v>172</v>
      </c>
      <c r="C91" s="154"/>
      <c r="D91" s="154"/>
      <c r="E91" s="155"/>
      <c r="F91" s="57">
        <v>0</v>
      </c>
      <c r="G91" s="41"/>
    </row>
    <row r="92" spans="1:7" s="17" customFormat="1" ht="15" customHeight="1">
      <c r="A92" s="14"/>
      <c r="B92" s="153" t="s">
        <v>173</v>
      </c>
      <c r="C92" s="154"/>
      <c r="D92" s="154"/>
      <c r="E92" s="155"/>
      <c r="F92" s="61">
        <v>41.13</v>
      </c>
      <c r="G92" s="41"/>
    </row>
    <row r="93" spans="1:7" s="17" customFormat="1" ht="15" customHeight="1" thickBot="1">
      <c r="A93" s="14"/>
      <c r="B93" s="147" t="s">
        <v>174</v>
      </c>
      <c r="C93" s="148"/>
      <c r="D93" s="148"/>
      <c r="E93" s="149"/>
      <c r="F93" s="58">
        <f>F78+F91+F92</f>
        <v>67397.49</v>
      </c>
      <c r="G93" s="41"/>
    </row>
    <row r="94" spans="1:6" ht="15" customHeight="1" thickBot="1">
      <c r="A94" s="14" t="s">
        <v>109</v>
      </c>
      <c r="B94" s="142" t="s">
        <v>110</v>
      </c>
      <c r="C94" s="142"/>
      <c r="D94" s="142"/>
      <c r="E94" s="142"/>
      <c r="F94" s="142"/>
    </row>
    <row r="95" spans="2:6" ht="15" customHeight="1">
      <c r="B95" s="150" t="s">
        <v>111</v>
      </c>
      <c r="C95" s="151"/>
      <c r="D95" s="151"/>
      <c r="E95" s="152"/>
      <c r="F95" s="37" t="s">
        <v>38</v>
      </c>
    </row>
    <row r="96" spans="2:6" ht="15" customHeight="1">
      <c r="B96" s="153" t="s">
        <v>210</v>
      </c>
      <c r="C96" s="154"/>
      <c r="D96" s="154"/>
      <c r="E96" s="155"/>
      <c r="F96" s="59">
        <f>F97+F111+F120+F121</f>
        <v>75550.87999999998</v>
      </c>
    </row>
    <row r="97" spans="2:6" ht="15" customHeight="1">
      <c r="B97" s="93" t="s">
        <v>241</v>
      </c>
      <c r="C97" s="94"/>
      <c r="D97" s="94"/>
      <c r="E97" s="95"/>
      <c r="F97" s="59">
        <f>SUM(F98:F110)</f>
        <v>50963.83999999999</v>
      </c>
    </row>
    <row r="98" spans="2:6" ht="15" customHeight="1">
      <c r="B98" s="96" t="s">
        <v>251</v>
      </c>
      <c r="C98" s="94"/>
      <c r="D98" s="94"/>
      <c r="E98" s="95"/>
      <c r="F98" s="98">
        <v>3619.74</v>
      </c>
    </row>
    <row r="99" spans="2:6" ht="15" customHeight="1">
      <c r="B99" s="128" t="s">
        <v>235</v>
      </c>
      <c r="C99" s="129"/>
      <c r="D99" s="129"/>
      <c r="E99" s="141"/>
      <c r="F99" s="57">
        <f>395.18+2320.72</f>
        <v>2715.8999999999996</v>
      </c>
    </row>
    <row r="100" spans="2:6" ht="15" customHeight="1">
      <c r="B100" s="128" t="s">
        <v>257</v>
      </c>
      <c r="C100" s="182"/>
      <c r="D100" s="182"/>
      <c r="E100" s="50"/>
      <c r="F100" s="57">
        <f>1289.56+70.02+219.85+145.99+160.5+6.31+6.31</f>
        <v>1898.5399999999997</v>
      </c>
    </row>
    <row r="101" spans="2:6" ht="15" customHeight="1">
      <c r="B101" s="128" t="s">
        <v>211</v>
      </c>
      <c r="C101" s="129"/>
      <c r="D101" s="129"/>
      <c r="E101" s="141"/>
      <c r="F101" s="57">
        <v>400</v>
      </c>
    </row>
    <row r="102" spans="2:6" ht="15" customHeight="1">
      <c r="B102" s="128" t="s">
        <v>208</v>
      </c>
      <c r="C102" s="129"/>
      <c r="D102" s="129"/>
      <c r="E102" s="141"/>
      <c r="F102" s="57">
        <v>15072.38</v>
      </c>
    </row>
    <row r="103" spans="2:6" ht="15" customHeight="1">
      <c r="B103" s="48" t="s">
        <v>236</v>
      </c>
      <c r="C103" s="49"/>
      <c r="D103" s="49"/>
      <c r="E103" s="50"/>
      <c r="F103" s="57">
        <f>9462.53+600</f>
        <v>10062.53</v>
      </c>
    </row>
    <row r="104" spans="2:6" ht="15" customHeight="1">
      <c r="B104" s="48" t="s">
        <v>237</v>
      </c>
      <c r="C104" s="49"/>
      <c r="D104" s="49"/>
      <c r="E104" s="50"/>
      <c r="F104" s="57">
        <v>1952</v>
      </c>
    </row>
    <row r="105" spans="2:6" ht="15" customHeight="1">
      <c r="B105" s="97" t="s">
        <v>262</v>
      </c>
      <c r="C105" s="49"/>
      <c r="D105" s="49"/>
      <c r="E105" s="50"/>
      <c r="F105" s="57">
        <f>1578.64+98+817.4+1000+1000.01+269+354.89+261.8</f>
        <v>5379.740000000001</v>
      </c>
    </row>
    <row r="106" spans="2:6" ht="15" customHeight="1">
      <c r="B106" s="48" t="s">
        <v>239</v>
      </c>
      <c r="C106" s="49"/>
      <c r="D106" s="49"/>
      <c r="E106" s="50"/>
      <c r="F106" s="57">
        <v>420</v>
      </c>
    </row>
    <row r="107" spans="2:6" ht="15" customHeight="1">
      <c r="B107" s="97" t="s">
        <v>238</v>
      </c>
      <c r="C107" s="49"/>
      <c r="D107" s="49"/>
      <c r="E107" s="50"/>
      <c r="F107" s="57">
        <f>2429.97+1970.27</f>
        <v>4400.24</v>
      </c>
    </row>
    <row r="108" spans="2:6" ht="12" customHeight="1">
      <c r="B108" s="97" t="s">
        <v>240</v>
      </c>
      <c r="C108" s="49"/>
      <c r="D108" s="49"/>
      <c r="E108" s="50"/>
      <c r="F108" s="57">
        <v>2761.4</v>
      </c>
    </row>
    <row r="109" spans="2:6" ht="16.5" customHeight="1">
      <c r="B109" s="97" t="s">
        <v>263</v>
      </c>
      <c r="C109" s="49"/>
      <c r="D109" s="49"/>
      <c r="E109" s="50"/>
      <c r="F109" s="57">
        <f>64.94+144+34.8+161.54+193.25+76.48+43.2+19.3+15.51</f>
        <v>753.02</v>
      </c>
    </row>
    <row r="110" spans="2:7" ht="15" customHeight="1">
      <c r="B110" s="128" t="s">
        <v>255</v>
      </c>
      <c r="C110" s="129"/>
      <c r="D110" s="129"/>
      <c r="E110" s="141"/>
      <c r="F110" s="57">
        <f>5984.47-1000-64.94-1000.01-269-144-34.8-161.54-193.25-817.4-76.48-43.2-19.3-15.51-354.89-261.8</f>
        <v>1528.3500000000001</v>
      </c>
      <c r="G110" s="30"/>
    </row>
    <row r="111" spans="2:7" ht="15" customHeight="1">
      <c r="B111" s="153" t="s">
        <v>247</v>
      </c>
      <c r="C111" s="154"/>
      <c r="D111" s="154"/>
      <c r="E111" s="155"/>
      <c r="F111" s="61">
        <f>SUM(F112:F119)</f>
        <v>21495.89</v>
      </c>
      <c r="G111" s="30"/>
    </row>
    <row r="112" spans="2:7" ht="15" customHeight="1">
      <c r="B112" s="119" t="s">
        <v>261</v>
      </c>
      <c r="C112" s="120"/>
      <c r="D112" s="49"/>
      <c r="E112" s="50"/>
      <c r="F112" s="57">
        <f>5672.05+800</f>
        <v>6472.05</v>
      </c>
      <c r="G112" s="30"/>
    </row>
    <row r="113" spans="2:7" ht="15" customHeight="1">
      <c r="B113" s="48" t="s">
        <v>242</v>
      </c>
      <c r="C113" s="49"/>
      <c r="D113" s="49"/>
      <c r="E113" s="50"/>
      <c r="F113" s="57">
        <v>316.45</v>
      </c>
      <c r="G113" s="30"/>
    </row>
    <row r="114" spans="2:7" ht="15" customHeight="1">
      <c r="B114" s="48" t="s">
        <v>214</v>
      </c>
      <c r="C114" s="49"/>
      <c r="D114" s="49"/>
      <c r="E114" s="50"/>
      <c r="F114" s="57">
        <v>3654.26</v>
      </c>
      <c r="G114" s="30"/>
    </row>
    <row r="115" spans="2:7" ht="15" customHeight="1">
      <c r="B115" s="48" t="s">
        <v>215</v>
      </c>
      <c r="C115" s="49"/>
      <c r="D115" s="49"/>
      <c r="E115" s="50"/>
      <c r="F115" s="57">
        <v>736.5</v>
      </c>
      <c r="G115" s="30"/>
    </row>
    <row r="116" spans="2:7" ht="15" customHeight="1">
      <c r="B116" s="48" t="s">
        <v>243</v>
      </c>
      <c r="C116" s="49"/>
      <c r="D116" s="49"/>
      <c r="E116" s="50"/>
      <c r="F116" s="57">
        <v>5619.6</v>
      </c>
      <c r="G116" s="30"/>
    </row>
    <row r="117" spans="2:7" ht="15" customHeight="1">
      <c r="B117" s="97" t="s">
        <v>244</v>
      </c>
      <c r="C117" s="49"/>
      <c r="D117" s="49"/>
      <c r="E117" s="50"/>
      <c r="F117" s="57">
        <v>2104.03</v>
      </c>
      <c r="G117" s="30"/>
    </row>
    <row r="118" spans="2:7" ht="15" customHeight="1">
      <c r="B118" s="48" t="s">
        <v>245</v>
      </c>
      <c r="C118" s="49"/>
      <c r="D118" s="49"/>
      <c r="E118" s="50"/>
      <c r="F118" s="57">
        <v>2018</v>
      </c>
      <c r="G118" s="30"/>
    </row>
    <row r="119" spans="2:7" ht="15" customHeight="1">
      <c r="B119" s="48" t="s">
        <v>246</v>
      </c>
      <c r="C119" s="49"/>
      <c r="D119" s="49"/>
      <c r="E119" s="50"/>
      <c r="F119" s="57">
        <f>1840.92-6.31-160.5-800-146.4-146.4-6.31</f>
        <v>575.0000000000002</v>
      </c>
      <c r="G119" s="30"/>
    </row>
    <row r="120" spans="2:7" ht="15" customHeight="1">
      <c r="B120" s="153" t="s">
        <v>248</v>
      </c>
      <c r="C120" s="154"/>
      <c r="D120" s="154"/>
      <c r="E120" s="155"/>
      <c r="F120" s="61">
        <v>1400</v>
      </c>
      <c r="G120" s="30"/>
    </row>
    <row r="121" spans="2:7" ht="15" customHeight="1">
      <c r="B121" s="153" t="s">
        <v>258</v>
      </c>
      <c r="C121" s="154"/>
      <c r="D121" s="154"/>
      <c r="E121" s="155"/>
      <c r="F121" s="61">
        <f>SUM(F122:F124)</f>
        <v>1691.15</v>
      </c>
      <c r="G121" s="30"/>
    </row>
    <row r="122" spans="2:7" ht="15" customHeight="1">
      <c r="B122" s="99" t="s">
        <v>256</v>
      </c>
      <c r="C122" s="94"/>
      <c r="D122" s="94"/>
      <c r="E122" s="95"/>
      <c r="F122" s="57">
        <f>350+146.4+146.4</f>
        <v>642.8</v>
      </c>
      <c r="G122" s="30"/>
    </row>
    <row r="123" spans="2:7" ht="15" customHeight="1">
      <c r="B123" s="99" t="s">
        <v>249</v>
      </c>
      <c r="C123" s="94"/>
      <c r="D123" s="94"/>
      <c r="E123" s="95"/>
      <c r="F123" s="57">
        <f>275.13+676.72</f>
        <v>951.85</v>
      </c>
      <c r="G123" s="30"/>
    </row>
    <row r="124" spans="2:7" ht="15" customHeight="1">
      <c r="B124" s="99" t="s">
        <v>212</v>
      </c>
      <c r="C124" s="94"/>
      <c r="D124" s="94"/>
      <c r="E124" s="95"/>
      <c r="F124" s="57">
        <v>96.5</v>
      </c>
      <c r="G124" s="30"/>
    </row>
    <row r="125" spans="2:6" ht="15" customHeight="1">
      <c r="B125" s="153" t="s">
        <v>213</v>
      </c>
      <c r="C125" s="154"/>
      <c r="D125" s="154"/>
      <c r="E125" s="155"/>
      <c r="F125" s="60">
        <v>1950</v>
      </c>
    </row>
    <row r="126" spans="2:6" ht="15" customHeight="1">
      <c r="B126" s="128" t="s">
        <v>250</v>
      </c>
      <c r="C126" s="129"/>
      <c r="D126" s="129"/>
      <c r="E126" s="141"/>
      <c r="F126" s="98">
        <v>1950</v>
      </c>
    </row>
    <row r="127" spans="2:9" ht="15" customHeight="1" thickBot="1">
      <c r="B127" s="147" t="s">
        <v>190</v>
      </c>
      <c r="C127" s="148"/>
      <c r="D127" s="148"/>
      <c r="E127" s="149"/>
      <c r="F127" s="58">
        <f>F96+F125</f>
        <v>77500.87999999998</v>
      </c>
      <c r="I127" s="30"/>
    </row>
    <row r="128" spans="1:7" ht="27" customHeight="1">
      <c r="A128" s="14" t="s">
        <v>112</v>
      </c>
      <c r="B128" s="142" t="s">
        <v>226</v>
      </c>
      <c r="C128" s="142"/>
      <c r="D128" s="142"/>
      <c r="E128" s="142"/>
      <c r="F128" s="41"/>
      <c r="G128" s="21"/>
    </row>
    <row r="129" spans="1:7" ht="25.5" customHeight="1">
      <c r="A129" s="14" t="s">
        <v>113</v>
      </c>
      <c r="B129" s="142" t="s">
        <v>225</v>
      </c>
      <c r="C129" s="142"/>
      <c r="D129" s="142"/>
      <c r="E129" s="142"/>
      <c r="F129" s="41"/>
      <c r="G129" s="21"/>
    </row>
    <row r="130" spans="1:7" ht="21" customHeight="1">
      <c r="A130" s="14" t="s">
        <v>114</v>
      </c>
      <c r="B130" s="142" t="s">
        <v>224</v>
      </c>
      <c r="C130" s="142"/>
      <c r="D130" s="142"/>
      <c r="E130" s="142"/>
      <c r="F130" s="41"/>
      <c r="G130" s="21"/>
    </row>
    <row r="131" spans="1:7" ht="19.5" customHeight="1" thickBot="1">
      <c r="A131" s="14" t="s">
        <v>115</v>
      </c>
      <c r="B131" s="92" t="s">
        <v>116</v>
      </c>
      <c r="C131" s="41"/>
      <c r="D131" s="41"/>
      <c r="E131" s="41"/>
      <c r="F131" s="41"/>
      <c r="G131" s="21"/>
    </row>
    <row r="132" spans="2:7" ht="21" customHeight="1">
      <c r="B132" s="143" t="s">
        <v>117</v>
      </c>
      <c r="C132" s="144"/>
      <c r="D132" s="115" t="s">
        <v>259</v>
      </c>
      <c r="E132" s="115" t="s">
        <v>260</v>
      </c>
      <c r="F132" s="41"/>
      <c r="G132" s="21"/>
    </row>
    <row r="133" spans="2:7" ht="21" customHeight="1" thickBot="1">
      <c r="B133" s="145" t="s">
        <v>207</v>
      </c>
      <c r="C133" s="146"/>
      <c r="D133" s="116">
        <v>5000</v>
      </c>
      <c r="E133" s="116">
        <v>0</v>
      </c>
      <c r="F133" s="41"/>
      <c r="G133" s="21"/>
    </row>
    <row r="134" spans="2:7" ht="16.5" customHeight="1" thickBot="1">
      <c r="B134" s="170" t="s">
        <v>81</v>
      </c>
      <c r="C134" s="171"/>
      <c r="D134" s="118">
        <f>SUM(D133:E133)</f>
        <v>5000</v>
      </c>
      <c r="E134" s="117">
        <f>E133</f>
        <v>0</v>
      </c>
      <c r="F134" s="41"/>
      <c r="G134" s="21"/>
    </row>
    <row r="135" spans="2:7" ht="21" customHeight="1">
      <c r="B135" s="41"/>
      <c r="C135" s="41"/>
      <c r="D135" s="41"/>
      <c r="E135" s="41"/>
      <c r="F135" s="41"/>
      <c r="G135" s="21"/>
    </row>
    <row r="136" spans="1:7" ht="19.5" customHeight="1">
      <c r="A136" s="14" t="s">
        <v>118</v>
      </c>
      <c r="B136" s="92" t="s">
        <v>223</v>
      </c>
      <c r="C136" s="92"/>
      <c r="D136" s="92"/>
      <c r="E136" s="92"/>
      <c r="F136" s="92"/>
      <c r="G136" s="21"/>
    </row>
    <row r="137" spans="1:7" ht="19.5" customHeight="1">
      <c r="A137" s="14" t="s">
        <v>119</v>
      </c>
      <c r="B137" s="92" t="s">
        <v>222</v>
      </c>
      <c r="C137" s="92"/>
      <c r="D137" s="92"/>
      <c r="E137" s="92"/>
      <c r="F137" s="92"/>
      <c r="G137" s="21"/>
    </row>
    <row r="138" spans="1:7" ht="19.5" customHeight="1">
      <c r="A138" s="14" t="s">
        <v>120</v>
      </c>
      <c r="B138" s="92" t="s">
        <v>221</v>
      </c>
      <c r="C138" s="92"/>
      <c r="D138" s="92"/>
      <c r="E138" s="92"/>
      <c r="F138" s="92"/>
      <c r="G138" s="21"/>
    </row>
    <row r="139" spans="1:7" ht="19.5" customHeight="1">
      <c r="A139" s="14" t="s">
        <v>121</v>
      </c>
      <c r="B139" s="92" t="s">
        <v>220</v>
      </c>
      <c r="C139" s="92"/>
      <c r="D139" s="92"/>
      <c r="E139" s="92"/>
      <c r="F139" s="92"/>
      <c r="G139" s="21"/>
    </row>
    <row r="140" spans="1:6" ht="41.25" customHeight="1">
      <c r="A140" s="14" t="s">
        <v>191</v>
      </c>
      <c r="B140" s="92" t="s">
        <v>218</v>
      </c>
      <c r="C140" s="41"/>
      <c r="D140" s="41"/>
      <c r="E140" s="41"/>
      <c r="F140" s="41"/>
    </row>
    <row r="141" spans="2:6" ht="12.75">
      <c r="B141" s="92" t="s">
        <v>219</v>
      </c>
      <c r="C141" s="41"/>
      <c r="D141" s="41"/>
      <c r="E141" s="41"/>
      <c r="F141" s="47"/>
    </row>
    <row r="142" spans="1:6" ht="85.5" customHeight="1">
      <c r="A142" s="47"/>
      <c r="B142" s="47"/>
      <c r="C142" s="47"/>
      <c r="D142" s="47"/>
      <c r="E142" s="47"/>
      <c r="F142" s="47"/>
    </row>
    <row r="143" spans="1:6" ht="19.5" customHeight="1">
      <c r="A143" s="47"/>
      <c r="B143" s="47"/>
      <c r="C143" s="47" t="s">
        <v>233</v>
      </c>
      <c r="D143" s="47"/>
      <c r="E143" s="47"/>
      <c r="F143" s="20"/>
    </row>
    <row r="144" spans="1:6" ht="12.75" customHeight="1">
      <c r="A144" s="17"/>
      <c r="B144" s="20"/>
      <c r="C144" s="91" t="s">
        <v>192</v>
      </c>
      <c r="D144" s="20"/>
      <c r="E144" s="20"/>
      <c r="F144" s="46"/>
    </row>
    <row r="145" spans="1:6" ht="19.5" customHeight="1">
      <c r="A145" s="17"/>
      <c r="B145" s="20"/>
      <c r="C145" s="91"/>
      <c r="D145" s="20"/>
      <c r="E145" s="20"/>
      <c r="F145" s="46"/>
    </row>
    <row r="146" spans="1:6" ht="12.75">
      <c r="A146" s="169" t="s">
        <v>193</v>
      </c>
      <c r="B146" s="169"/>
      <c r="C146" s="20"/>
      <c r="D146" s="20"/>
      <c r="E146" s="46" t="s">
        <v>217</v>
      </c>
      <c r="F146" s="46"/>
    </row>
    <row r="147" spans="1:6" ht="12.75">
      <c r="A147" s="169" t="s">
        <v>127</v>
      </c>
      <c r="B147" s="169"/>
      <c r="C147" s="20"/>
      <c r="D147" s="20"/>
      <c r="E147" s="46" t="s">
        <v>194</v>
      </c>
      <c r="F147" s="41"/>
    </row>
    <row r="148" spans="2:6" ht="58.5" customHeight="1">
      <c r="B148" s="201" t="s">
        <v>264</v>
      </c>
      <c r="C148" s="201"/>
      <c r="D148" s="201"/>
      <c r="E148" s="201" t="s">
        <v>265</v>
      </c>
      <c r="F148" s="41"/>
    </row>
    <row r="149" spans="2:6" ht="12.75">
      <c r="B149" s="41"/>
      <c r="C149" s="41"/>
      <c r="D149" s="41"/>
      <c r="E149" s="41"/>
      <c r="F149" s="41"/>
    </row>
    <row r="150" spans="2:6" ht="12.75">
      <c r="B150" s="41"/>
      <c r="C150" s="41"/>
      <c r="D150" s="41"/>
      <c r="E150" s="41"/>
      <c r="F150" s="41"/>
    </row>
    <row r="151" spans="2:6" ht="12.75">
      <c r="B151" s="41"/>
      <c r="C151" s="41"/>
      <c r="D151" s="41"/>
      <c r="E151" s="41"/>
      <c r="F151" s="41"/>
    </row>
    <row r="152" spans="2:6" ht="12.75">
      <c r="B152" s="41"/>
      <c r="C152" s="41"/>
      <c r="D152" s="41"/>
      <c r="E152" s="41"/>
      <c r="F152" s="41"/>
    </row>
    <row r="153" spans="2:6" ht="12.75">
      <c r="B153" s="41"/>
      <c r="C153" s="41"/>
      <c r="D153" s="41"/>
      <c r="E153" s="41"/>
      <c r="F153" s="41"/>
    </row>
    <row r="154" spans="2:6" ht="12.75">
      <c r="B154" s="41"/>
      <c r="C154" s="41"/>
      <c r="D154" s="41"/>
      <c r="E154" s="41"/>
      <c r="F154" s="41"/>
    </row>
    <row r="155" spans="2:6" ht="12.75">
      <c r="B155" s="41"/>
      <c r="C155" s="41"/>
      <c r="D155" s="41"/>
      <c r="E155" s="41"/>
      <c r="F155" s="41"/>
    </row>
    <row r="156" spans="2:6" ht="12.75">
      <c r="B156" s="41"/>
      <c r="C156" s="41"/>
      <c r="D156" s="41"/>
      <c r="E156" s="41"/>
      <c r="F156" s="41"/>
    </row>
    <row r="157" spans="2:5" ht="12.75">
      <c r="B157" s="41"/>
      <c r="C157" s="41"/>
      <c r="D157" s="41"/>
      <c r="E157" s="41"/>
    </row>
  </sheetData>
  <mergeCells count="70">
    <mergeCell ref="B79:E79"/>
    <mergeCell ref="B80:E80"/>
    <mergeCell ref="E71:F71"/>
    <mergeCell ref="B72:D72"/>
    <mergeCell ref="B73:D73"/>
    <mergeCell ref="B35:B36"/>
    <mergeCell ref="C35:F35"/>
    <mergeCell ref="D40:F42"/>
    <mergeCell ref="B78:E78"/>
    <mergeCell ref="B76:F76"/>
    <mergeCell ref="D53:F55"/>
    <mergeCell ref="B47:F47"/>
    <mergeCell ref="B48:B49"/>
    <mergeCell ref="C48:F48"/>
    <mergeCell ref="B65:D65"/>
    <mergeCell ref="B94:F94"/>
    <mergeCell ref="B111:E111"/>
    <mergeCell ref="B120:E120"/>
    <mergeCell ref="B121:E121"/>
    <mergeCell ref="B100:D100"/>
    <mergeCell ref="A4:F4"/>
    <mergeCell ref="A1:B1"/>
    <mergeCell ref="A2:B2"/>
    <mergeCell ref="B77:E77"/>
    <mergeCell ref="B67:F67"/>
    <mergeCell ref="B71:D71"/>
    <mergeCell ref="B60:F60"/>
    <mergeCell ref="B70:D70"/>
    <mergeCell ref="E68:F68"/>
    <mergeCell ref="B68:D69"/>
    <mergeCell ref="A146:B146"/>
    <mergeCell ref="B81:E81"/>
    <mergeCell ref="B82:E82"/>
    <mergeCell ref="B126:E126"/>
    <mergeCell ref="B86:E86"/>
    <mergeCell ref="B87:E87"/>
    <mergeCell ref="B88:E88"/>
    <mergeCell ref="B83:E83"/>
    <mergeCell ref="B84:E84"/>
    <mergeCell ref="B134:C134"/>
    <mergeCell ref="A147:B147"/>
    <mergeCell ref="B89:E89"/>
    <mergeCell ref="B90:E90"/>
    <mergeCell ref="B91:E91"/>
    <mergeCell ref="B92:E92"/>
    <mergeCell ref="B101:E101"/>
    <mergeCell ref="B102:E102"/>
    <mergeCell ref="B110:E110"/>
    <mergeCell ref="B129:E129"/>
    <mergeCell ref="B125:E125"/>
    <mergeCell ref="B5:F5"/>
    <mergeCell ref="B34:F34"/>
    <mergeCell ref="B30:F30"/>
    <mergeCell ref="B24:F24"/>
    <mergeCell ref="B7:F7"/>
    <mergeCell ref="B16:F16"/>
    <mergeCell ref="B64:D64"/>
    <mergeCell ref="B61:D61"/>
    <mergeCell ref="B62:D62"/>
    <mergeCell ref="B63:D63"/>
    <mergeCell ref="B85:E85"/>
    <mergeCell ref="B130:E130"/>
    <mergeCell ref="B132:C132"/>
    <mergeCell ref="B133:C133"/>
    <mergeCell ref="B127:E127"/>
    <mergeCell ref="B128:E128"/>
    <mergeCell ref="B93:E93"/>
    <mergeCell ref="B95:E95"/>
    <mergeCell ref="B96:E96"/>
    <mergeCell ref="B99:E99"/>
  </mergeCells>
  <printOptions/>
  <pageMargins left="0.17" right="0.19" top="0.52" bottom="0.36" header="0.5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KaFOS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Komp3</dc:creator>
  <cp:keywords/>
  <dc:description/>
  <cp:lastModifiedBy>KBS Żory</cp:lastModifiedBy>
  <cp:lastPrinted>2010-03-24T13:48:32Z</cp:lastPrinted>
  <dcterms:created xsi:type="dcterms:W3CDTF">2002-03-20T16:52:40Z</dcterms:created>
  <dcterms:modified xsi:type="dcterms:W3CDTF">2010-04-09T16:06:27Z</dcterms:modified>
  <cp:category/>
  <cp:version/>
  <cp:contentType/>
  <cp:contentStatus/>
</cp:coreProperties>
</file>